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465" windowWidth="15000" windowHeight="11940"/>
  </bookViews>
  <sheets>
    <sheet name="Totalt" sheetId="1" r:id="rId1"/>
    <sheet name="Eiendomsmeglingsforetak" sheetId="2" r:id="rId2"/>
    <sheet name="Bolig salg" sheetId="3" r:id="rId3"/>
    <sheet name="Advokater" sheetId="4" r:id="rId4"/>
  </sheets>
  <calcPr calcId="145621"/>
</workbook>
</file>

<file path=xl/calcChain.xml><?xml version="1.0" encoding="utf-8"?>
<calcChain xmlns="http://schemas.openxmlformats.org/spreadsheetml/2006/main">
  <c r="D26" i="2" l="1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G27" i="3" l="1"/>
  <c r="H27" i="3"/>
  <c r="M27" i="3" s="1"/>
  <c r="I27" i="3"/>
  <c r="N27" i="3" s="1"/>
  <c r="H10" i="3"/>
  <c r="M10" i="3" s="1"/>
  <c r="I10" i="3"/>
  <c r="N10" i="3" s="1"/>
  <c r="I9" i="2"/>
  <c r="R9" i="2"/>
  <c r="Q9" i="2"/>
  <c r="H9" i="2"/>
  <c r="D25" i="1"/>
  <c r="E25" i="1"/>
  <c r="G25" i="1"/>
  <c r="H25" i="1"/>
  <c r="I25" i="1"/>
  <c r="J25" i="1"/>
  <c r="F8" i="1"/>
  <c r="F25" i="1" s="1"/>
  <c r="E8" i="1"/>
  <c r="L8" i="1"/>
  <c r="L25" i="1" s="1"/>
  <c r="K8" i="1"/>
  <c r="K25" i="1" s="1"/>
</calcChain>
</file>

<file path=xl/sharedStrings.xml><?xml version="1.0" encoding="utf-8"?>
<sst xmlns="http://schemas.openxmlformats.org/spreadsheetml/2006/main" count="261" uniqueCount="61">
  <si>
    <t>Eiendomsmeglingsforetak</t>
  </si>
  <si>
    <t>Advokat</t>
  </si>
  <si>
    <t>Sum foretak og advokater</t>
  </si>
  <si>
    <t>Meglervederlag</t>
  </si>
  <si>
    <t>Antall formidlinger</t>
  </si>
  <si>
    <t>Verdi formidlet</t>
  </si>
  <si>
    <t>01</t>
  </si>
  <si>
    <t>ØSTFOLD</t>
  </si>
  <si>
    <t>02</t>
  </si>
  <si>
    <t>AKERSHUS</t>
  </si>
  <si>
    <t>03</t>
  </si>
  <si>
    <t>OSLO</t>
  </si>
  <si>
    <t>04</t>
  </si>
  <si>
    <t>HEDMARK</t>
  </si>
  <si>
    <t>05</t>
  </si>
  <si>
    <t>OPPLAND</t>
  </si>
  <si>
    <t>06</t>
  </si>
  <si>
    <t>BUSKERUD</t>
  </si>
  <si>
    <t>07</t>
  </si>
  <si>
    <t>VESTFOLD</t>
  </si>
  <si>
    <t>08</t>
  </si>
  <si>
    <t>TELEMARK</t>
  </si>
  <si>
    <t>09</t>
  </si>
  <si>
    <t>AUST-AGDER</t>
  </si>
  <si>
    <t>10</t>
  </si>
  <si>
    <t>VEST-AGDER</t>
  </si>
  <si>
    <t>11</t>
  </si>
  <si>
    <t>ROGALAND</t>
  </si>
  <si>
    <t>12</t>
  </si>
  <si>
    <t>HORDALAND</t>
  </si>
  <si>
    <t>14</t>
  </si>
  <si>
    <t>SOGN OG FJORDANE</t>
  </si>
  <si>
    <t>15</t>
  </si>
  <si>
    <t>MØRE OG ROMSDAL</t>
  </si>
  <si>
    <t>16</t>
  </si>
  <si>
    <t>SØR-TRØNDELAG</t>
  </si>
  <si>
    <t>17</t>
  </si>
  <si>
    <t>NORD-TRØNDELAG</t>
  </si>
  <si>
    <t>18</t>
  </si>
  <si>
    <t>NORDLAND</t>
  </si>
  <si>
    <t>19</t>
  </si>
  <si>
    <t>TROMS</t>
  </si>
  <si>
    <t>20</t>
  </si>
  <si>
    <t>FINNMARK</t>
  </si>
  <si>
    <t>Ukjent</t>
  </si>
  <si>
    <t>Sum:</t>
  </si>
  <si>
    <t>Totalt 2016</t>
  </si>
  <si>
    <t>Boligeiendom</t>
  </si>
  <si>
    <t>Næringseiendom</t>
  </si>
  <si>
    <t>SUM</t>
  </si>
  <si>
    <t>Leie</t>
  </si>
  <si>
    <t>Salg</t>
  </si>
  <si>
    <t>Omsetninger gjennom eiendomsmeglingsforetak 2016</t>
  </si>
  <si>
    <t>2015</t>
  </si>
  <si>
    <t>2016</t>
  </si>
  <si>
    <t>Antall
formidlinger</t>
  </si>
  <si>
    <t>Verdi
formidlet</t>
  </si>
  <si>
    <t>Prosenvis endring</t>
  </si>
  <si>
    <t>Boligeiendom (salg) 2016 vs 2015  -  Eiendomsmeglerforetak</t>
  </si>
  <si>
    <t>Advokaters eiendomsmegling 2015 og 2016</t>
  </si>
  <si>
    <t>Oversikten viser kun boligeiendommer solgt gjennom eiendomsmeglingsforetak.
Utleieformidlinger, næringsformidlinger og formidlinger gjennom advokater er ikke med i tallene.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</si>
</sst>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#\ ###\ ##0;\-#\ ###\ ###\ ##0"/>
    <numFmt numFmtId="165" formatCode="#\ ###\ ##0%;\-#\ ###\ ##0%"/>
  </numFmts>
  <fonts count="7" x14ac:knownFonts="1">
    <font>
      <sz val="10"/>
      <color rgb="FF000000"/>
      <name val="Arial"/>
    </font>
    <font>
      <sz val="6"/>
      <color rgb="FF000000"/>
      <name val="Arial"/>
    </font>
    <font>
      <sz val="12"/>
      <color rgb="FF000000"/>
      <name val="Arial"/>
    </font>
    <font>
      <b/>
      <sz val="9"/>
      <color rgb="FFFFFFFF"/>
      <name val="Arial"/>
    </font>
    <font>
      <sz val="9"/>
      <color rgb="FF000000"/>
      <name val="Arial"/>
    </font>
    <font>
      <b/>
      <sz val="12"/>
      <color rgb="FF000000"/>
      <name val="Arial"/>
    </font>
    <font>
      <sz val="9"/>
      <color rgb="FFFFFFFF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</fills>
  <borders count="7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  <border>
      <left style="thin">
        <color rgb="FFCACAD9"/>
      </left>
      <right/>
      <top style="thin">
        <color rgb="FFCACAD9"/>
      </top>
      <bottom style="thin">
        <color rgb="FFCACAD9"/>
      </bottom>
      <diagonal/>
    </border>
    <border>
      <left/>
      <right/>
      <top style="thin">
        <color rgb="FFCACAD9"/>
      </top>
      <bottom style="thin">
        <color rgb="FFCACAD9"/>
      </bottom>
      <diagonal/>
    </border>
    <border>
      <left/>
      <right style="thin">
        <color rgb="FFCACAD9"/>
      </right>
      <top style="thin">
        <color rgb="FFCACAD9"/>
      </top>
      <bottom style="thin">
        <color rgb="FFCACAD9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49" fontId="3" fillId="3" borderId="1" xfId="0" applyNumberFormat="1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right" vertical="center"/>
    </xf>
    <xf numFmtId="164" fontId="4" fillId="4" borderId="2" xfId="0" applyNumberFormat="1" applyFont="1" applyFill="1" applyBorder="1" applyAlignment="1">
      <alignment horizontal="right"/>
    </xf>
    <xf numFmtId="164" fontId="4" fillId="2" borderId="2" xfId="0" applyNumberFormat="1" applyFont="1" applyFill="1" applyBorder="1" applyAlignment="1">
      <alignment horizontal="right" vertical="center"/>
    </xf>
    <xf numFmtId="164" fontId="4" fillId="2" borderId="2" xfId="0" applyNumberFormat="1" applyFont="1" applyFill="1" applyBorder="1" applyAlignment="1">
      <alignment horizontal="right"/>
    </xf>
    <xf numFmtId="0" fontId="4" fillId="2" borderId="2" xfId="0" applyFont="1" applyFill="1" applyBorder="1" applyAlignment="1">
      <alignment horizontal="left" vertical="center"/>
    </xf>
    <xf numFmtId="49" fontId="3" fillId="3" borderId="1" xfId="0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horizontal="right" wrapText="1"/>
    </xf>
    <xf numFmtId="49" fontId="6" fillId="2" borderId="0" xfId="0" applyNumberFormat="1" applyFont="1" applyFill="1" applyAlignment="1">
      <alignment horizontal="left"/>
    </xf>
    <xf numFmtId="165" fontId="4" fillId="4" borderId="2" xfId="0" applyNumberFormat="1" applyFont="1" applyFill="1" applyBorder="1" applyAlignment="1">
      <alignment horizontal="right"/>
    </xf>
    <xf numFmtId="165" fontId="4" fillId="2" borderId="2" xfId="0" applyNumberFormat="1" applyFont="1" applyFill="1" applyBorder="1" applyAlignment="1">
      <alignment horizontal="right"/>
    </xf>
    <xf numFmtId="0" fontId="6" fillId="2" borderId="0" xfId="0" applyFont="1" applyFill="1" applyAlignment="1">
      <alignment horizontal="left" vertical="center"/>
    </xf>
    <xf numFmtId="49" fontId="6" fillId="2" borderId="0" xfId="0" applyNumberFormat="1" applyFont="1" applyFill="1" applyAlignment="1">
      <alignment horizontal="right" vertical="center"/>
    </xf>
    <xf numFmtId="165" fontId="4" fillId="2" borderId="2" xfId="0" applyNumberFormat="1" applyFont="1" applyFill="1" applyBorder="1" applyAlignment="1">
      <alignment horizontal="right" vertical="center"/>
    </xf>
    <xf numFmtId="49" fontId="5" fillId="2" borderId="3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wrapText="1"/>
    </xf>
    <xf numFmtId="49" fontId="3" fillId="3" borderId="4" xfId="0" applyNumberFormat="1" applyFont="1" applyFill="1" applyBorder="1" applyAlignment="1">
      <alignment horizontal="center"/>
    </xf>
    <xf numFmtId="49" fontId="3" fillId="3" borderId="5" xfId="0" applyNumberFormat="1" applyFont="1" applyFill="1" applyBorder="1" applyAlignment="1">
      <alignment horizontal="center"/>
    </xf>
    <xf numFmtId="49" fontId="3" fillId="3" borderId="6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tabSelected="1" workbookViewId="0">
      <selection activeCell="B1" sqref="B1:C1"/>
    </sheetView>
  </sheetViews>
  <sheetFormatPr baseColWidth="10" defaultRowHeight="12.75" x14ac:dyDescent="0.2"/>
  <cols>
    <col min="1" max="1" width="0.85546875" customWidth="1"/>
    <col min="2" max="2" width="3.5703125" customWidth="1"/>
    <col min="3" max="12" width="14.7109375" customWidth="1"/>
    <col min="13" max="13" width="4.7109375" customWidth="1"/>
  </cols>
  <sheetData>
    <row r="1" spans="2:12" s="1" customFormat="1" ht="31.9" customHeight="1" x14ac:dyDescent="0.25">
      <c r="B1" s="17" t="s">
        <v>46</v>
      </c>
      <c r="C1" s="17"/>
    </row>
    <row r="2" spans="2:12" s="1" customFormat="1" ht="31.9" customHeight="1" x14ac:dyDescent="0.15"/>
    <row r="3" spans="2:12" s="1" customFormat="1" ht="19.149999999999999" customHeight="1" x14ac:dyDescent="0.2">
      <c r="B3" s="2"/>
      <c r="C3" s="2"/>
      <c r="D3" s="18" t="s">
        <v>0</v>
      </c>
      <c r="E3" s="18"/>
      <c r="F3" s="18"/>
      <c r="G3" s="18" t="s">
        <v>1</v>
      </c>
      <c r="H3" s="18"/>
      <c r="I3" s="18"/>
      <c r="J3" s="19" t="s">
        <v>2</v>
      </c>
      <c r="K3" s="19"/>
      <c r="L3" s="19"/>
    </row>
    <row r="4" spans="2:12" s="1" customFormat="1" ht="19.149999999999999" customHeight="1" x14ac:dyDescent="0.2">
      <c r="B4" s="2"/>
      <c r="C4" s="2"/>
      <c r="D4" s="3" t="s">
        <v>3</v>
      </c>
      <c r="E4" s="3" t="s">
        <v>4</v>
      </c>
      <c r="F4" s="3" t="s">
        <v>5</v>
      </c>
      <c r="G4" s="3" t="s">
        <v>3</v>
      </c>
      <c r="H4" s="3" t="s">
        <v>4</v>
      </c>
      <c r="I4" s="3" t="s">
        <v>5</v>
      </c>
      <c r="J4" s="4" t="s">
        <v>3</v>
      </c>
      <c r="K4" s="4" t="s">
        <v>4</v>
      </c>
      <c r="L4" s="4" t="s">
        <v>5</v>
      </c>
    </row>
    <row r="5" spans="2:12" s="1" customFormat="1" ht="18.2" customHeight="1" x14ac:dyDescent="0.2">
      <c r="B5" s="3" t="s">
        <v>6</v>
      </c>
      <c r="C5" s="3" t="s">
        <v>7</v>
      </c>
      <c r="D5" s="5">
        <v>387961132</v>
      </c>
      <c r="E5" s="5">
        <v>7503</v>
      </c>
      <c r="F5" s="5">
        <v>19124495204</v>
      </c>
      <c r="G5" s="5">
        <v>6903392</v>
      </c>
      <c r="H5" s="5">
        <v>330</v>
      </c>
      <c r="I5" s="5">
        <v>1006016735</v>
      </c>
      <c r="J5" s="6">
        <v>394864524</v>
      </c>
      <c r="K5" s="6">
        <v>7833</v>
      </c>
      <c r="L5" s="6">
        <v>20130511939</v>
      </c>
    </row>
    <row r="6" spans="2:12" s="1" customFormat="1" ht="18.2" customHeight="1" x14ac:dyDescent="0.2">
      <c r="B6" s="3" t="s">
        <v>8</v>
      </c>
      <c r="C6" s="3" t="s">
        <v>9</v>
      </c>
      <c r="D6" s="7">
        <v>938144914</v>
      </c>
      <c r="E6" s="7">
        <v>18695</v>
      </c>
      <c r="F6" s="7">
        <v>63878455261</v>
      </c>
      <c r="G6" s="7">
        <v>54500851</v>
      </c>
      <c r="H6" s="7">
        <v>1020</v>
      </c>
      <c r="I6" s="7">
        <v>9953144708</v>
      </c>
      <c r="J6" s="6">
        <v>992645765</v>
      </c>
      <c r="K6" s="6">
        <v>19715</v>
      </c>
      <c r="L6" s="6">
        <v>73831599969</v>
      </c>
    </row>
    <row r="7" spans="2:12" s="1" customFormat="1" ht="18.2" customHeight="1" x14ac:dyDescent="0.2">
      <c r="B7" s="3" t="s">
        <v>10</v>
      </c>
      <c r="C7" s="3" t="s">
        <v>11</v>
      </c>
      <c r="D7" s="5">
        <v>2779499256</v>
      </c>
      <c r="E7" s="5">
        <v>38789</v>
      </c>
      <c r="F7" s="5">
        <v>196030199317</v>
      </c>
      <c r="G7" s="5">
        <v>20723219</v>
      </c>
      <c r="H7" s="5">
        <v>696</v>
      </c>
      <c r="I7" s="5">
        <v>5884559154</v>
      </c>
      <c r="J7" s="6">
        <v>2800222475</v>
      </c>
      <c r="K7" s="6">
        <v>39485</v>
      </c>
      <c r="L7" s="6">
        <v>201914758471</v>
      </c>
    </row>
    <row r="8" spans="2:12" s="1" customFormat="1" ht="18.2" customHeight="1" x14ac:dyDescent="0.2">
      <c r="B8" s="3" t="s">
        <v>12</v>
      </c>
      <c r="C8" s="3" t="s">
        <v>13</v>
      </c>
      <c r="D8" s="7">
        <v>231063078</v>
      </c>
      <c r="E8" s="7">
        <f>79226085-79221720+72</f>
        <v>4437</v>
      </c>
      <c r="F8" s="7">
        <f>9496222935-72+79221720</f>
        <v>9575444583</v>
      </c>
      <c r="G8" s="7">
        <v>8583635</v>
      </c>
      <c r="H8" s="7">
        <v>411</v>
      </c>
      <c r="I8" s="7">
        <v>686694388</v>
      </c>
      <c r="J8" s="6">
        <v>239646713</v>
      </c>
      <c r="K8" s="6">
        <f>79226496-79221720+72</f>
        <v>4848</v>
      </c>
      <c r="L8" s="6">
        <f>10182917323-72+79221720</f>
        <v>10262138971</v>
      </c>
    </row>
    <row r="9" spans="2:12" s="1" customFormat="1" ht="18.2" customHeight="1" x14ac:dyDescent="0.2">
      <c r="B9" s="3" t="s">
        <v>14</v>
      </c>
      <c r="C9" s="3" t="s">
        <v>15</v>
      </c>
      <c r="D9" s="5">
        <v>210928410</v>
      </c>
      <c r="E9" s="5">
        <v>3879</v>
      </c>
      <c r="F9" s="5">
        <v>8850876400</v>
      </c>
      <c r="G9" s="5">
        <v>10118244</v>
      </c>
      <c r="H9" s="5">
        <v>719</v>
      </c>
      <c r="I9" s="5">
        <v>1135081685</v>
      </c>
      <c r="J9" s="6">
        <v>221046654</v>
      </c>
      <c r="K9" s="6">
        <v>4598</v>
      </c>
      <c r="L9" s="6">
        <v>9985958085</v>
      </c>
    </row>
    <row r="10" spans="2:12" s="1" customFormat="1" ht="18.2" customHeight="1" x14ac:dyDescent="0.2">
      <c r="B10" s="3" t="s">
        <v>16</v>
      </c>
      <c r="C10" s="3" t="s">
        <v>17</v>
      </c>
      <c r="D10" s="7">
        <v>432497335</v>
      </c>
      <c r="E10" s="7">
        <v>8675</v>
      </c>
      <c r="F10" s="7">
        <v>23496739969</v>
      </c>
      <c r="G10" s="7">
        <v>5695290</v>
      </c>
      <c r="H10" s="7">
        <v>348</v>
      </c>
      <c r="I10" s="7">
        <v>854195313</v>
      </c>
      <c r="J10" s="6">
        <v>438192625</v>
      </c>
      <c r="K10" s="6">
        <v>9023</v>
      </c>
      <c r="L10" s="6">
        <v>24350935282</v>
      </c>
    </row>
    <row r="11" spans="2:12" s="1" customFormat="1" ht="18.2" customHeight="1" x14ac:dyDescent="0.2">
      <c r="B11" s="3" t="s">
        <v>18</v>
      </c>
      <c r="C11" s="3" t="s">
        <v>19</v>
      </c>
      <c r="D11" s="5">
        <v>366705008</v>
      </c>
      <c r="E11" s="5">
        <v>8429</v>
      </c>
      <c r="F11" s="5">
        <v>19402667496</v>
      </c>
      <c r="G11" s="5">
        <v>12208631</v>
      </c>
      <c r="H11" s="5">
        <v>275</v>
      </c>
      <c r="I11" s="5">
        <v>902202510</v>
      </c>
      <c r="J11" s="6">
        <v>378913639</v>
      </c>
      <c r="K11" s="6">
        <v>8704</v>
      </c>
      <c r="L11" s="6">
        <v>20304870006</v>
      </c>
    </row>
    <row r="12" spans="2:12" s="1" customFormat="1" ht="18.2" customHeight="1" x14ac:dyDescent="0.2">
      <c r="B12" s="3" t="s">
        <v>20</v>
      </c>
      <c r="C12" s="3" t="s">
        <v>21</v>
      </c>
      <c r="D12" s="7">
        <v>176751441</v>
      </c>
      <c r="E12" s="7">
        <v>3893</v>
      </c>
      <c r="F12" s="7">
        <v>7898381045</v>
      </c>
      <c r="G12" s="7">
        <v>4803892</v>
      </c>
      <c r="H12" s="7">
        <v>363</v>
      </c>
      <c r="I12" s="7">
        <v>501526170</v>
      </c>
      <c r="J12" s="6">
        <v>181555333</v>
      </c>
      <c r="K12" s="6">
        <v>4256</v>
      </c>
      <c r="L12" s="6">
        <v>8399907215</v>
      </c>
    </row>
    <row r="13" spans="2:12" s="1" customFormat="1" ht="18.2" customHeight="1" x14ac:dyDescent="0.2">
      <c r="B13" s="3" t="s">
        <v>22</v>
      </c>
      <c r="C13" s="3" t="s">
        <v>23</v>
      </c>
      <c r="D13" s="5">
        <v>108022359</v>
      </c>
      <c r="E13" s="5">
        <v>2130</v>
      </c>
      <c r="F13" s="5">
        <v>4994840418</v>
      </c>
      <c r="G13" s="5">
        <v>3635683</v>
      </c>
      <c r="H13" s="5">
        <v>297</v>
      </c>
      <c r="I13" s="5">
        <v>617130411</v>
      </c>
      <c r="J13" s="6">
        <v>111658042</v>
      </c>
      <c r="K13" s="6">
        <v>2427</v>
      </c>
      <c r="L13" s="6">
        <v>5611970829</v>
      </c>
    </row>
    <row r="14" spans="2:12" s="1" customFormat="1" ht="18.2" customHeight="1" x14ac:dyDescent="0.2">
      <c r="B14" s="3" t="s">
        <v>24</v>
      </c>
      <c r="C14" s="3" t="s">
        <v>25</v>
      </c>
      <c r="D14" s="7">
        <v>245461037</v>
      </c>
      <c r="E14" s="7">
        <v>5376</v>
      </c>
      <c r="F14" s="7">
        <v>14486152850</v>
      </c>
      <c r="G14" s="7">
        <v>10554011</v>
      </c>
      <c r="H14" s="7">
        <v>488</v>
      </c>
      <c r="I14" s="7">
        <v>1054440777</v>
      </c>
      <c r="J14" s="6">
        <v>256015048</v>
      </c>
      <c r="K14" s="6">
        <v>5864</v>
      </c>
      <c r="L14" s="6">
        <v>15540593627</v>
      </c>
    </row>
    <row r="15" spans="2:12" s="1" customFormat="1" ht="18.2" customHeight="1" x14ac:dyDescent="0.2">
      <c r="B15" s="3" t="s">
        <v>26</v>
      </c>
      <c r="C15" s="3" t="s">
        <v>27</v>
      </c>
      <c r="D15" s="5">
        <v>545849738</v>
      </c>
      <c r="E15" s="5">
        <v>11065</v>
      </c>
      <c r="F15" s="5">
        <v>29348683952</v>
      </c>
      <c r="G15" s="5">
        <v>49960403</v>
      </c>
      <c r="H15" s="5">
        <v>448</v>
      </c>
      <c r="I15" s="5">
        <v>3279092140</v>
      </c>
      <c r="J15" s="6">
        <v>595810141</v>
      </c>
      <c r="K15" s="6">
        <v>11513</v>
      </c>
      <c r="L15" s="6">
        <v>32627776092</v>
      </c>
    </row>
    <row r="16" spans="2:12" s="1" customFormat="1" ht="18.2" customHeight="1" x14ac:dyDescent="0.2">
      <c r="B16" s="3" t="s">
        <v>28</v>
      </c>
      <c r="C16" s="3" t="s">
        <v>29</v>
      </c>
      <c r="D16" s="7">
        <v>857608761</v>
      </c>
      <c r="E16" s="7">
        <v>13788</v>
      </c>
      <c r="F16" s="7">
        <v>41506530494</v>
      </c>
      <c r="G16" s="7">
        <v>27054550</v>
      </c>
      <c r="H16" s="7">
        <v>1387</v>
      </c>
      <c r="I16" s="7">
        <v>5256857568</v>
      </c>
      <c r="J16" s="6">
        <v>884663311</v>
      </c>
      <c r="K16" s="6">
        <v>15175</v>
      </c>
      <c r="L16" s="6">
        <v>46763388062</v>
      </c>
    </row>
    <row r="17" spans="2:12" s="1" customFormat="1" ht="18.2" customHeight="1" x14ac:dyDescent="0.2">
      <c r="B17" s="3" t="s">
        <v>30</v>
      </c>
      <c r="C17" s="3" t="s">
        <v>31</v>
      </c>
      <c r="D17" s="5">
        <v>41353572</v>
      </c>
      <c r="E17" s="5">
        <v>1106</v>
      </c>
      <c r="F17" s="5">
        <v>2830191268</v>
      </c>
      <c r="G17" s="5">
        <v>8579678</v>
      </c>
      <c r="H17" s="5">
        <v>567</v>
      </c>
      <c r="I17" s="5">
        <v>1160170265</v>
      </c>
      <c r="J17" s="6">
        <v>49933250</v>
      </c>
      <c r="K17" s="6">
        <v>1673</v>
      </c>
      <c r="L17" s="6">
        <v>3990361533</v>
      </c>
    </row>
    <row r="18" spans="2:12" s="1" customFormat="1" ht="18.2" customHeight="1" x14ac:dyDescent="0.2">
      <c r="B18" s="3" t="s">
        <v>32</v>
      </c>
      <c r="C18" s="3" t="s">
        <v>33</v>
      </c>
      <c r="D18" s="7">
        <v>213795691</v>
      </c>
      <c r="E18" s="7">
        <v>4334</v>
      </c>
      <c r="F18" s="7">
        <v>10249875078</v>
      </c>
      <c r="G18" s="7">
        <v>6990716</v>
      </c>
      <c r="H18" s="7">
        <v>480</v>
      </c>
      <c r="I18" s="7">
        <v>1013619210</v>
      </c>
      <c r="J18" s="6">
        <v>220786407</v>
      </c>
      <c r="K18" s="6">
        <v>4814</v>
      </c>
      <c r="L18" s="6">
        <v>11263494288</v>
      </c>
    </row>
    <row r="19" spans="2:12" s="1" customFormat="1" ht="18.2" customHeight="1" x14ac:dyDescent="0.2">
      <c r="B19" s="3" t="s">
        <v>34</v>
      </c>
      <c r="C19" s="3" t="s">
        <v>35</v>
      </c>
      <c r="D19" s="5">
        <v>667389829</v>
      </c>
      <c r="E19" s="5">
        <v>11127</v>
      </c>
      <c r="F19" s="5">
        <v>35267815454</v>
      </c>
      <c r="G19" s="5">
        <v>7621011</v>
      </c>
      <c r="H19" s="5">
        <v>446</v>
      </c>
      <c r="I19" s="5">
        <v>1353945868</v>
      </c>
      <c r="J19" s="6">
        <v>675010840</v>
      </c>
      <c r="K19" s="6">
        <v>11573</v>
      </c>
      <c r="L19" s="6">
        <v>36621761322</v>
      </c>
    </row>
    <row r="20" spans="2:12" s="1" customFormat="1" ht="18.2" customHeight="1" x14ac:dyDescent="0.2">
      <c r="B20" s="3" t="s">
        <v>36</v>
      </c>
      <c r="C20" s="3" t="s">
        <v>37</v>
      </c>
      <c r="D20" s="7">
        <v>153282504</v>
      </c>
      <c r="E20" s="7">
        <v>3179</v>
      </c>
      <c r="F20" s="7">
        <v>6593861654</v>
      </c>
      <c r="G20" s="7">
        <v>8296563</v>
      </c>
      <c r="H20" s="7">
        <v>82</v>
      </c>
      <c r="I20" s="7">
        <v>125863006</v>
      </c>
      <c r="J20" s="6">
        <v>161579067</v>
      </c>
      <c r="K20" s="6">
        <v>3261</v>
      </c>
      <c r="L20" s="6">
        <v>6719724660</v>
      </c>
    </row>
    <row r="21" spans="2:12" s="1" customFormat="1" ht="18.2" customHeight="1" x14ac:dyDescent="0.2">
      <c r="B21" s="3" t="s">
        <v>38</v>
      </c>
      <c r="C21" s="3" t="s">
        <v>39</v>
      </c>
      <c r="D21" s="5">
        <v>182572999</v>
      </c>
      <c r="E21" s="5">
        <v>4364</v>
      </c>
      <c r="F21" s="5">
        <v>9979166733</v>
      </c>
      <c r="G21" s="5">
        <v>23841770</v>
      </c>
      <c r="H21" s="5">
        <v>767</v>
      </c>
      <c r="I21" s="5">
        <v>1717484512</v>
      </c>
      <c r="J21" s="6">
        <v>206414769</v>
      </c>
      <c r="K21" s="6">
        <v>5131</v>
      </c>
      <c r="L21" s="6">
        <v>11696651245</v>
      </c>
    </row>
    <row r="22" spans="2:12" s="1" customFormat="1" ht="18.2" customHeight="1" x14ac:dyDescent="0.2">
      <c r="B22" s="3" t="s">
        <v>40</v>
      </c>
      <c r="C22" s="3" t="s">
        <v>41</v>
      </c>
      <c r="D22" s="7">
        <v>170028873</v>
      </c>
      <c r="E22" s="7">
        <v>3467</v>
      </c>
      <c r="F22" s="7">
        <v>10711443177</v>
      </c>
      <c r="G22" s="7">
        <v>7556679</v>
      </c>
      <c r="H22" s="7">
        <v>502</v>
      </c>
      <c r="I22" s="7">
        <v>1521597541</v>
      </c>
      <c r="J22" s="6">
        <v>177585552</v>
      </c>
      <c r="K22" s="6">
        <v>3969</v>
      </c>
      <c r="L22" s="6">
        <v>12233040718</v>
      </c>
    </row>
    <row r="23" spans="2:12" s="1" customFormat="1" ht="18.2" customHeight="1" x14ac:dyDescent="0.2">
      <c r="B23" s="3" t="s">
        <v>42</v>
      </c>
      <c r="C23" s="3" t="s">
        <v>43</v>
      </c>
      <c r="D23" s="5">
        <v>35142744</v>
      </c>
      <c r="E23" s="5">
        <v>850</v>
      </c>
      <c r="F23" s="5">
        <v>2076441832</v>
      </c>
      <c r="G23" s="5">
        <v>5825445</v>
      </c>
      <c r="H23" s="5">
        <v>294</v>
      </c>
      <c r="I23" s="5">
        <v>479502853</v>
      </c>
      <c r="J23" s="6">
        <v>40968189</v>
      </c>
      <c r="K23" s="6">
        <v>1144</v>
      </c>
      <c r="L23" s="6">
        <v>2555944685</v>
      </c>
    </row>
    <row r="24" spans="2:12" s="1" customFormat="1" ht="18.2" customHeight="1" x14ac:dyDescent="0.2">
      <c r="B24" s="3"/>
      <c r="C24" s="3" t="s">
        <v>44</v>
      </c>
      <c r="D24" s="7">
        <v>9367959</v>
      </c>
      <c r="E24" s="7">
        <v>155</v>
      </c>
      <c r="F24" s="7">
        <v>644189196</v>
      </c>
      <c r="G24" s="7">
        <v>1267009</v>
      </c>
      <c r="H24" s="7">
        <v>87</v>
      </c>
      <c r="I24" s="7">
        <v>217426321</v>
      </c>
      <c r="J24" s="6">
        <v>10634968</v>
      </c>
      <c r="K24" s="6">
        <v>242</v>
      </c>
      <c r="L24" s="6">
        <v>861615517</v>
      </c>
    </row>
    <row r="25" spans="2:12" s="1" customFormat="1" ht="24.6" customHeight="1" x14ac:dyDescent="0.15">
      <c r="B25" s="8"/>
      <c r="C25" s="4" t="s">
        <v>45</v>
      </c>
      <c r="D25" s="6">
        <f t="shared" ref="D25:K25" si="0">SUM(D5:D24)</f>
        <v>8753426640</v>
      </c>
      <c r="E25" s="6">
        <f t="shared" si="0"/>
        <v>155241</v>
      </c>
      <c r="F25" s="6">
        <f t="shared" si="0"/>
        <v>516946451381</v>
      </c>
      <c r="G25" s="6">
        <f t="shared" si="0"/>
        <v>284720672</v>
      </c>
      <c r="H25" s="6">
        <f t="shared" si="0"/>
        <v>10007</v>
      </c>
      <c r="I25" s="6">
        <f t="shared" si="0"/>
        <v>38720551135</v>
      </c>
      <c r="J25" s="6">
        <f t="shared" si="0"/>
        <v>9038147312</v>
      </c>
      <c r="K25" s="6">
        <f t="shared" si="0"/>
        <v>165248</v>
      </c>
      <c r="L25" s="6">
        <f>SUM(L5:L24)</f>
        <v>555667002516</v>
      </c>
    </row>
    <row r="26" spans="2:12" s="1" customFormat="1" ht="28.7" customHeight="1" x14ac:dyDescent="0.15"/>
  </sheetData>
  <mergeCells count="4">
    <mergeCell ref="B1:C1"/>
    <mergeCell ref="D3:F3"/>
    <mergeCell ref="G3:I3"/>
    <mergeCell ref="J3:L3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7"/>
  <sheetViews>
    <sheetView topLeftCell="A4" workbookViewId="0">
      <selection activeCell="C32" sqref="C32:C36"/>
    </sheetView>
  </sheetViews>
  <sheetFormatPr baseColWidth="10" defaultRowHeight="15" x14ac:dyDescent="0.2"/>
  <cols>
    <col min="1" max="1" width="0.85546875" customWidth="1"/>
    <col min="2" max="2" width="3.140625" customWidth="1"/>
    <col min="3" max="18" width="14.7109375" customWidth="1"/>
    <col min="19" max="19" width="4.7109375" customWidth="1"/>
  </cols>
  <sheetData>
    <row r="1" spans="2:18" s="1" customFormat="1" ht="31.9" customHeight="1" x14ac:dyDescent="0.25">
      <c r="B1" s="17" t="s">
        <v>52</v>
      </c>
      <c r="C1" s="17"/>
      <c r="D1" s="17"/>
      <c r="E1" s="17"/>
    </row>
    <row r="2" spans="2:18" s="1" customFormat="1" ht="31.9" customHeight="1" x14ac:dyDescent="0.15"/>
    <row r="3" spans="2:18" s="1" customFormat="1" ht="18.2" customHeight="1" x14ac:dyDescent="0.2">
      <c r="B3" s="2"/>
      <c r="C3" s="2"/>
      <c r="D3" s="18" t="s">
        <v>47</v>
      </c>
      <c r="E3" s="18"/>
      <c r="F3" s="18"/>
      <c r="G3" s="18" t="s">
        <v>47</v>
      </c>
      <c r="H3" s="18"/>
      <c r="I3" s="18"/>
      <c r="J3" s="18" t="s">
        <v>48</v>
      </c>
      <c r="K3" s="18"/>
      <c r="L3" s="18"/>
      <c r="M3" s="18" t="s">
        <v>48</v>
      </c>
      <c r="N3" s="18"/>
      <c r="O3" s="18"/>
      <c r="P3" s="19" t="s">
        <v>49</v>
      </c>
      <c r="Q3" s="19"/>
      <c r="R3" s="19"/>
    </row>
    <row r="4" spans="2:18" s="1" customFormat="1" ht="18.2" customHeight="1" x14ac:dyDescent="0.2">
      <c r="B4" s="2"/>
      <c r="C4" s="2"/>
      <c r="D4" s="18" t="s">
        <v>50</v>
      </c>
      <c r="E4" s="18"/>
      <c r="F4" s="18"/>
      <c r="G4" s="18" t="s">
        <v>51</v>
      </c>
      <c r="H4" s="18"/>
      <c r="I4" s="18"/>
      <c r="J4" s="18" t="s">
        <v>50</v>
      </c>
      <c r="K4" s="18"/>
      <c r="L4" s="18"/>
      <c r="M4" s="18" t="s">
        <v>51</v>
      </c>
      <c r="N4" s="18"/>
      <c r="O4" s="18"/>
      <c r="P4" s="19"/>
      <c r="Q4" s="19"/>
      <c r="R4" s="19"/>
    </row>
    <row r="5" spans="2:18" s="1" customFormat="1" ht="18.2" customHeight="1" x14ac:dyDescent="0.2">
      <c r="B5" s="2"/>
      <c r="C5" s="2"/>
      <c r="D5" s="3" t="s">
        <v>3</v>
      </c>
      <c r="E5" s="3" t="s">
        <v>4</v>
      </c>
      <c r="F5" s="3" t="s">
        <v>5</v>
      </c>
      <c r="G5" s="3" t="s">
        <v>3</v>
      </c>
      <c r="H5" s="3" t="s">
        <v>4</v>
      </c>
      <c r="I5" s="3" t="s">
        <v>5</v>
      </c>
      <c r="J5" s="3" t="s">
        <v>3</v>
      </c>
      <c r="K5" s="3" t="s">
        <v>4</v>
      </c>
      <c r="L5" s="3" t="s">
        <v>5</v>
      </c>
      <c r="M5" s="3" t="s">
        <v>3</v>
      </c>
      <c r="N5" s="3" t="s">
        <v>4</v>
      </c>
      <c r="O5" s="3" t="s">
        <v>5</v>
      </c>
      <c r="P5" s="4" t="s">
        <v>3</v>
      </c>
      <c r="Q5" s="4" t="s">
        <v>4</v>
      </c>
      <c r="R5" s="4" t="s">
        <v>5</v>
      </c>
    </row>
    <row r="6" spans="2:18" s="1" customFormat="1" ht="18.2" customHeight="1" x14ac:dyDescent="0.2">
      <c r="B6" s="3" t="s">
        <v>6</v>
      </c>
      <c r="C6" s="3" t="s">
        <v>7</v>
      </c>
      <c r="D6" s="5">
        <v>170470</v>
      </c>
      <c r="E6" s="5">
        <v>11</v>
      </c>
      <c r="F6" s="5">
        <v>1561200</v>
      </c>
      <c r="G6" s="5">
        <v>361988093</v>
      </c>
      <c r="H6" s="5">
        <v>7225</v>
      </c>
      <c r="I6" s="5">
        <v>18141377442</v>
      </c>
      <c r="J6" s="5">
        <v>8750012</v>
      </c>
      <c r="K6" s="5">
        <v>144</v>
      </c>
      <c r="L6" s="5">
        <v>52057049</v>
      </c>
      <c r="M6" s="5">
        <v>17052557</v>
      </c>
      <c r="N6" s="5">
        <v>123</v>
      </c>
      <c r="O6" s="5">
        <v>929499513</v>
      </c>
      <c r="P6" s="6">
        <v>387961132</v>
      </c>
      <c r="Q6" s="6">
        <v>7503</v>
      </c>
      <c r="R6" s="6">
        <v>19124495204</v>
      </c>
    </row>
    <row r="7" spans="2:18" s="1" customFormat="1" ht="18.2" customHeight="1" x14ac:dyDescent="0.2">
      <c r="B7" s="3" t="s">
        <v>8</v>
      </c>
      <c r="C7" s="3" t="s">
        <v>9</v>
      </c>
      <c r="D7" s="7">
        <v>10703762</v>
      </c>
      <c r="E7" s="7">
        <v>1522</v>
      </c>
      <c r="F7" s="7">
        <v>225413796</v>
      </c>
      <c r="G7" s="7">
        <v>908254025</v>
      </c>
      <c r="H7" s="7">
        <v>17031</v>
      </c>
      <c r="I7" s="7">
        <v>62785104482</v>
      </c>
      <c r="J7" s="7">
        <v>6408924</v>
      </c>
      <c r="K7" s="7">
        <v>80</v>
      </c>
      <c r="L7" s="7">
        <v>34751536</v>
      </c>
      <c r="M7" s="7">
        <v>12778203</v>
      </c>
      <c r="N7" s="7">
        <v>62</v>
      </c>
      <c r="O7" s="7">
        <v>833185447</v>
      </c>
      <c r="P7" s="6">
        <v>938144914</v>
      </c>
      <c r="Q7" s="6">
        <v>18695</v>
      </c>
      <c r="R7" s="6">
        <v>63878455261</v>
      </c>
    </row>
    <row r="8" spans="2:18" s="1" customFormat="1" ht="18.2" customHeight="1" x14ac:dyDescent="0.2">
      <c r="B8" s="3" t="s">
        <v>10</v>
      </c>
      <c r="C8" s="3" t="s">
        <v>11</v>
      </c>
      <c r="D8" s="5">
        <v>45040715</v>
      </c>
      <c r="E8" s="5">
        <v>4501</v>
      </c>
      <c r="F8" s="5">
        <v>1349488384</v>
      </c>
      <c r="G8" s="5">
        <v>2120786868</v>
      </c>
      <c r="H8" s="5">
        <v>32596</v>
      </c>
      <c r="I8" s="5">
        <v>135826756200</v>
      </c>
      <c r="J8" s="5">
        <v>194526150</v>
      </c>
      <c r="K8" s="5">
        <v>1313</v>
      </c>
      <c r="L8" s="5">
        <v>1896100145</v>
      </c>
      <c r="M8" s="5">
        <v>419145523</v>
      </c>
      <c r="N8" s="5">
        <v>379</v>
      </c>
      <c r="O8" s="5">
        <v>56957854588</v>
      </c>
      <c r="P8" s="6">
        <v>2779499256</v>
      </c>
      <c r="Q8" s="6">
        <v>38789</v>
      </c>
      <c r="R8" s="6">
        <v>196030199317</v>
      </c>
    </row>
    <row r="9" spans="2:18" s="1" customFormat="1" ht="18.2" customHeight="1" x14ac:dyDescent="0.2">
      <c r="B9" s="3" t="s">
        <v>12</v>
      </c>
      <c r="C9" s="3" t="s">
        <v>13</v>
      </c>
      <c r="D9" s="7">
        <v>40250</v>
      </c>
      <c r="E9" s="7">
        <v>5</v>
      </c>
      <c r="F9" s="7">
        <v>576000</v>
      </c>
      <c r="G9" s="7">
        <v>229595988</v>
      </c>
      <c r="H9" s="7">
        <f>79226053-79221720+72</f>
        <v>4405</v>
      </c>
      <c r="I9" s="7">
        <f>9428289435-72+79221720</f>
        <v>9507511083</v>
      </c>
      <c r="J9" s="7"/>
      <c r="K9" s="7"/>
      <c r="L9" s="7"/>
      <c r="M9" s="7">
        <v>1426840</v>
      </c>
      <c r="N9" s="7">
        <v>27</v>
      </c>
      <c r="O9" s="7">
        <v>67357500</v>
      </c>
      <c r="P9" s="6">
        <v>231063078</v>
      </c>
      <c r="Q9" s="6">
        <f>79226085-79221720+72</f>
        <v>4437</v>
      </c>
      <c r="R9" s="6">
        <f>9496222935-72+79221720</f>
        <v>9575444583</v>
      </c>
    </row>
    <row r="10" spans="2:18" s="1" customFormat="1" ht="18.2" customHeight="1" x14ac:dyDescent="0.2">
      <c r="B10" s="3" t="s">
        <v>14</v>
      </c>
      <c r="C10" s="3" t="s">
        <v>15</v>
      </c>
      <c r="D10" s="5">
        <v>0</v>
      </c>
      <c r="E10" s="5">
        <v>0</v>
      </c>
      <c r="F10" s="5">
        <v>0</v>
      </c>
      <c r="G10" s="5">
        <v>204172842</v>
      </c>
      <c r="H10" s="5">
        <v>3829</v>
      </c>
      <c r="I10" s="5">
        <v>8342343710</v>
      </c>
      <c r="J10" s="5">
        <v>437142</v>
      </c>
      <c r="K10" s="5">
        <v>5</v>
      </c>
      <c r="L10" s="5">
        <v>4800179</v>
      </c>
      <c r="M10" s="5">
        <v>6318426</v>
      </c>
      <c r="N10" s="5">
        <v>45</v>
      </c>
      <c r="O10" s="5">
        <v>503732511</v>
      </c>
      <c r="P10" s="6">
        <v>210928410</v>
      </c>
      <c r="Q10" s="6">
        <v>3879</v>
      </c>
      <c r="R10" s="6">
        <v>8850876400</v>
      </c>
    </row>
    <row r="11" spans="2:18" s="1" customFormat="1" ht="18.2" customHeight="1" x14ac:dyDescent="0.2">
      <c r="B11" s="3" t="s">
        <v>16</v>
      </c>
      <c r="C11" s="3" t="s">
        <v>17</v>
      </c>
      <c r="D11" s="7">
        <v>1960558</v>
      </c>
      <c r="E11" s="7">
        <v>246</v>
      </c>
      <c r="F11" s="7">
        <v>31780752</v>
      </c>
      <c r="G11" s="7">
        <v>403731613</v>
      </c>
      <c r="H11" s="7">
        <v>8174</v>
      </c>
      <c r="I11" s="7">
        <v>21826892339</v>
      </c>
      <c r="J11" s="7">
        <v>5287168</v>
      </c>
      <c r="K11" s="7">
        <v>124</v>
      </c>
      <c r="L11" s="7">
        <v>50394474</v>
      </c>
      <c r="M11" s="7">
        <v>21517996</v>
      </c>
      <c r="N11" s="7">
        <v>131</v>
      </c>
      <c r="O11" s="7">
        <v>1587672404</v>
      </c>
      <c r="P11" s="6">
        <v>432497335</v>
      </c>
      <c r="Q11" s="6">
        <v>8675</v>
      </c>
      <c r="R11" s="6">
        <v>23496739969</v>
      </c>
    </row>
    <row r="12" spans="2:18" s="1" customFormat="1" ht="18.2" customHeight="1" x14ac:dyDescent="0.2">
      <c r="B12" s="3" t="s">
        <v>18</v>
      </c>
      <c r="C12" s="3" t="s">
        <v>19</v>
      </c>
      <c r="D12" s="5">
        <v>2338362</v>
      </c>
      <c r="E12" s="5">
        <v>235</v>
      </c>
      <c r="F12" s="5">
        <v>23034591</v>
      </c>
      <c r="G12" s="5">
        <v>337296203</v>
      </c>
      <c r="H12" s="5">
        <v>7842</v>
      </c>
      <c r="I12" s="5">
        <v>17547622962</v>
      </c>
      <c r="J12" s="5">
        <v>4761066</v>
      </c>
      <c r="K12" s="5">
        <v>181</v>
      </c>
      <c r="L12" s="5">
        <v>37376798</v>
      </c>
      <c r="M12" s="5">
        <v>22309377</v>
      </c>
      <c r="N12" s="5">
        <v>171</v>
      </c>
      <c r="O12" s="5">
        <v>1794633145</v>
      </c>
      <c r="P12" s="6">
        <v>366705008</v>
      </c>
      <c r="Q12" s="6">
        <v>8429</v>
      </c>
      <c r="R12" s="6">
        <v>19402667496</v>
      </c>
    </row>
    <row r="13" spans="2:18" s="1" customFormat="1" ht="18.2" customHeight="1" x14ac:dyDescent="0.2">
      <c r="B13" s="3" t="s">
        <v>20</v>
      </c>
      <c r="C13" s="3" t="s">
        <v>21</v>
      </c>
      <c r="D13" s="7">
        <v>0</v>
      </c>
      <c r="E13" s="7">
        <v>0</v>
      </c>
      <c r="F13" s="7">
        <v>0</v>
      </c>
      <c r="G13" s="7">
        <v>174487943</v>
      </c>
      <c r="H13" s="7">
        <v>3863</v>
      </c>
      <c r="I13" s="7">
        <v>7783687759</v>
      </c>
      <c r="J13" s="7">
        <v>35000</v>
      </c>
      <c r="K13" s="7">
        <v>1</v>
      </c>
      <c r="L13" s="7">
        <v>286</v>
      </c>
      <c r="M13" s="7">
        <v>2228498</v>
      </c>
      <c r="N13" s="7">
        <v>29</v>
      </c>
      <c r="O13" s="7">
        <v>114693000</v>
      </c>
      <c r="P13" s="6">
        <v>176751441</v>
      </c>
      <c r="Q13" s="6">
        <v>3893</v>
      </c>
      <c r="R13" s="6">
        <v>7898381045</v>
      </c>
    </row>
    <row r="14" spans="2:18" s="1" customFormat="1" ht="18.2" customHeight="1" x14ac:dyDescent="0.2">
      <c r="B14" s="3" t="s">
        <v>22</v>
      </c>
      <c r="C14" s="3" t="s">
        <v>23</v>
      </c>
      <c r="D14" s="5">
        <v>121760</v>
      </c>
      <c r="E14" s="5">
        <v>1</v>
      </c>
      <c r="F14" s="5">
        <v>11400000</v>
      </c>
      <c r="G14" s="5">
        <v>107029616</v>
      </c>
      <c r="H14" s="5">
        <v>2101</v>
      </c>
      <c r="I14" s="5">
        <v>4913921700</v>
      </c>
      <c r="J14" s="5">
        <v>0</v>
      </c>
      <c r="K14" s="5">
        <v>0</v>
      </c>
      <c r="L14" s="5">
        <v>0</v>
      </c>
      <c r="M14" s="5">
        <v>870983</v>
      </c>
      <c r="N14" s="5">
        <v>28</v>
      </c>
      <c r="O14" s="5">
        <v>69518718</v>
      </c>
      <c r="P14" s="6">
        <v>108022359</v>
      </c>
      <c r="Q14" s="6">
        <v>2130</v>
      </c>
      <c r="R14" s="6">
        <v>4994840418</v>
      </c>
    </row>
    <row r="15" spans="2:18" s="1" customFormat="1" ht="18.2" customHeight="1" x14ac:dyDescent="0.2">
      <c r="B15" s="3" t="s">
        <v>24</v>
      </c>
      <c r="C15" s="3" t="s">
        <v>25</v>
      </c>
      <c r="D15" s="7">
        <v>658667</v>
      </c>
      <c r="E15" s="7">
        <v>113</v>
      </c>
      <c r="F15" s="7">
        <v>3033050</v>
      </c>
      <c r="G15" s="7">
        <v>228925782</v>
      </c>
      <c r="H15" s="7">
        <v>5019</v>
      </c>
      <c r="I15" s="7">
        <v>13754588407</v>
      </c>
      <c r="J15" s="7">
        <v>5207262</v>
      </c>
      <c r="K15" s="7">
        <v>114</v>
      </c>
      <c r="L15" s="7">
        <v>28880504</v>
      </c>
      <c r="M15" s="7">
        <v>10669326</v>
      </c>
      <c r="N15" s="7">
        <v>130</v>
      </c>
      <c r="O15" s="7">
        <v>699650889</v>
      </c>
      <c r="P15" s="6">
        <v>245461037</v>
      </c>
      <c r="Q15" s="6">
        <v>5376</v>
      </c>
      <c r="R15" s="6">
        <v>14486152850</v>
      </c>
    </row>
    <row r="16" spans="2:18" s="1" customFormat="1" ht="18.2" customHeight="1" x14ac:dyDescent="0.2">
      <c r="B16" s="3" t="s">
        <v>26</v>
      </c>
      <c r="C16" s="3" t="s">
        <v>27</v>
      </c>
      <c r="D16" s="5">
        <v>10754379</v>
      </c>
      <c r="E16" s="5">
        <v>927</v>
      </c>
      <c r="F16" s="5">
        <v>139474036</v>
      </c>
      <c r="G16" s="5">
        <v>503896634</v>
      </c>
      <c r="H16" s="5">
        <v>9902</v>
      </c>
      <c r="I16" s="5">
        <v>26869857151</v>
      </c>
      <c r="J16" s="5">
        <v>10995920</v>
      </c>
      <c r="K16" s="5">
        <v>115</v>
      </c>
      <c r="L16" s="5">
        <v>87274967</v>
      </c>
      <c r="M16" s="5">
        <v>20202805</v>
      </c>
      <c r="N16" s="5">
        <v>121</v>
      </c>
      <c r="O16" s="5">
        <v>2252077798</v>
      </c>
      <c r="P16" s="6">
        <v>545849738</v>
      </c>
      <c r="Q16" s="6">
        <v>11065</v>
      </c>
      <c r="R16" s="6">
        <v>29348683952</v>
      </c>
    </row>
    <row r="17" spans="2:18" s="1" customFormat="1" ht="18.2" customHeight="1" x14ac:dyDescent="0.2">
      <c r="B17" s="3" t="s">
        <v>28</v>
      </c>
      <c r="C17" s="3" t="s">
        <v>29</v>
      </c>
      <c r="D17" s="7">
        <v>3609362</v>
      </c>
      <c r="E17" s="7">
        <v>427</v>
      </c>
      <c r="F17" s="7">
        <v>65958600</v>
      </c>
      <c r="G17" s="7">
        <v>802711063</v>
      </c>
      <c r="H17" s="7">
        <v>13080</v>
      </c>
      <c r="I17" s="7">
        <v>37453570793</v>
      </c>
      <c r="J17" s="7">
        <v>7687375</v>
      </c>
      <c r="K17" s="7">
        <v>71</v>
      </c>
      <c r="L17" s="7">
        <v>156818443</v>
      </c>
      <c r="M17" s="7">
        <v>43600961</v>
      </c>
      <c r="N17" s="7">
        <v>210</v>
      </c>
      <c r="O17" s="7">
        <v>3830182658</v>
      </c>
      <c r="P17" s="6">
        <v>857608761</v>
      </c>
      <c r="Q17" s="6">
        <v>13788</v>
      </c>
      <c r="R17" s="6">
        <v>41506530494</v>
      </c>
    </row>
    <row r="18" spans="2:18" s="1" customFormat="1" ht="18.2" customHeight="1" x14ac:dyDescent="0.2">
      <c r="B18" s="3" t="s">
        <v>30</v>
      </c>
      <c r="C18" s="3" t="s">
        <v>31</v>
      </c>
      <c r="D18" s="5">
        <v>0</v>
      </c>
      <c r="E18" s="5">
        <v>0</v>
      </c>
      <c r="F18" s="5">
        <v>0</v>
      </c>
      <c r="G18" s="5">
        <v>40574478</v>
      </c>
      <c r="H18" s="5">
        <v>1096</v>
      </c>
      <c r="I18" s="5">
        <v>2746889513</v>
      </c>
      <c r="J18" s="5">
        <v>51522</v>
      </c>
      <c r="K18" s="5">
        <v>1</v>
      </c>
      <c r="L18" s="5">
        <v>101755</v>
      </c>
      <c r="M18" s="5">
        <v>727572</v>
      </c>
      <c r="N18" s="5">
        <v>9</v>
      </c>
      <c r="O18" s="5">
        <v>83200000</v>
      </c>
      <c r="P18" s="6">
        <v>41353572</v>
      </c>
      <c r="Q18" s="6">
        <v>1106</v>
      </c>
      <c r="R18" s="6">
        <v>2830191268</v>
      </c>
    </row>
    <row r="19" spans="2:18" s="1" customFormat="1" ht="18.2" customHeight="1" x14ac:dyDescent="0.2">
      <c r="B19" s="3" t="s">
        <v>32</v>
      </c>
      <c r="C19" s="3" t="s">
        <v>33</v>
      </c>
      <c r="D19" s="7">
        <v>0</v>
      </c>
      <c r="E19" s="7">
        <v>0</v>
      </c>
      <c r="F19" s="7">
        <v>0</v>
      </c>
      <c r="G19" s="7">
        <v>211205361</v>
      </c>
      <c r="H19" s="7">
        <v>4307</v>
      </c>
      <c r="I19" s="7">
        <v>10144653788</v>
      </c>
      <c r="J19" s="7">
        <v>541503</v>
      </c>
      <c r="K19" s="7">
        <v>4</v>
      </c>
      <c r="L19" s="7">
        <v>9526290</v>
      </c>
      <c r="M19" s="7">
        <v>2048827</v>
      </c>
      <c r="N19" s="7">
        <v>23</v>
      </c>
      <c r="O19" s="7">
        <v>95695000</v>
      </c>
      <c r="P19" s="6">
        <v>213795691</v>
      </c>
      <c r="Q19" s="6">
        <v>4334</v>
      </c>
      <c r="R19" s="6">
        <v>10249875078</v>
      </c>
    </row>
    <row r="20" spans="2:18" s="1" customFormat="1" ht="18.2" customHeight="1" x14ac:dyDescent="0.2">
      <c r="B20" s="3" t="s">
        <v>34</v>
      </c>
      <c r="C20" s="3" t="s">
        <v>35</v>
      </c>
      <c r="D20" s="5">
        <v>4851163</v>
      </c>
      <c r="E20" s="5">
        <v>734</v>
      </c>
      <c r="F20" s="5">
        <v>64650204</v>
      </c>
      <c r="G20" s="5">
        <v>598872696</v>
      </c>
      <c r="H20" s="5">
        <v>10065</v>
      </c>
      <c r="I20" s="5">
        <v>30577817932</v>
      </c>
      <c r="J20" s="5">
        <v>15759544</v>
      </c>
      <c r="K20" s="5">
        <v>180</v>
      </c>
      <c r="L20" s="5">
        <v>115487150</v>
      </c>
      <c r="M20" s="5">
        <v>47906426</v>
      </c>
      <c r="N20" s="5">
        <v>148</v>
      </c>
      <c r="O20" s="5">
        <v>4509860168</v>
      </c>
      <c r="P20" s="6">
        <v>667389829</v>
      </c>
      <c r="Q20" s="6">
        <v>11127</v>
      </c>
      <c r="R20" s="6">
        <v>35267815454</v>
      </c>
    </row>
    <row r="21" spans="2:18" s="1" customFormat="1" ht="18.2" customHeight="1" x14ac:dyDescent="0.2">
      <c r="B21" s="3" t="s">
        <v>36</v>
      </c>
      <c r="C21" s="3" t="s">
        <v>37</v>
      </c>
      <c r="D21" s="7"/>
      <c r="E21" s="7"/>
      <c r="F21" s="7"/>
      <c r="G21" s="7">
        <v>151917862</v>
      </c>
      <c r="H21" s="7">
        <v>3153</v>
      </c>
      <c r="I21" s="7">
        <v>6493766654</v>
      </c>
      <c r="J21" s="7"/>
      <c r="K21" s="7"/>
      <c r="L21" s="7"/>
      <c r="M21" s="7">
        <v>1364642</v>
      </c>
      <c r="N21" s="7">
        <v>26</v>
      </c>
      <c r="O21" s="7">
        <v>100095000</v>
      </c>
      <c r="P21" s="6">
        <v>153282504</v>
      </c>
      <c r="Q21" s="6">
        <v>3179</v>
      </c>
      <c r="R21" s="6">
        <v>6593861654</v>
      </c>
    </row>
    <row r="22" spans="2:18" s="1" customFormat="1" ht="18.2" customHeight="1" x14ac:dyDescent="0.2">
      <c r="B22" s="3" t="s">
        <v>38</v>
      </c>
      <c r="C22" s="3" t="s">
        <v>39</v>
      </c>
      <c r="D22" s="5">
        <v>0</v>
      </c>
      <c r="E22" s="5">
        <v>0</v>
      </c>
      <c r="F22" s="5">
        <v>0</v>
      </c>
      <c r="G22" s="5">
        <v>176131700</v>
      </c>
      <c r="H22" s="5">
        <v>4288</v>
      </c>
      <c r="I22" s="5">
        <v>9590561012</v>
      </c>
      <c r="J22" s="5">
        <v>2320432</v>
      </c>
      <c r="K22" s="5">
        <v>23</v>
      </c>
      <c r="L22" s="5">
        <v>17734055</v>
      </c>
      <c r="M22" s="5">
        <v>4120867</v>
      </c>
      <c r="N22" s="5">
        <v>53</v>
      </c>
      <c r="O22" s="5">
        <v>370871666</v>
      </c>
      <c r="P22" s="6">
        <v>182572999</v>
      </c>
      <c r="Q22" s="6">
        <v>4364</v>
      </c>
      <c r="R22" s="6">
        <v>9979166733</v>
      </c>
    </row>
    <row r="23" spans="2:18" s="1" customFormat="1" ht="18.2" customHeight="1" x14ac:dyDescent="0.2">
      <c r="B23" s="3" t="s">
        <v>40</v>
      </c>
      <c r="C23" s="3" t="s">
        <v>41</v>
      </c>
      <c r="D23" s="7">
        <v>0</v>
      </c>
      <c r="E23" s="7">
        <v>0</v>
      </c>
      <c r="F23" s="7">
        <v>0</v>
      </c>
      <c r="G23" s="7">
        <v>160264174</v>
      </c>
      <c r="H23" s="7">
        <v>3398</v>
      </c>
      <c r="I23" s="7">
        <v>10392725417</v>
      </c>
      <c r="J23" s="7">
        <v>3792330</v>
      </c>
      <c r="K23" s="7">
        <v>31</v>
      </c>
      <c r="L23" s="7">
        <v>25636126</v>
      </c>
      <c r="M23" s="7">
        <v>5972369</v>
      </c>
      <c r="N23" s="7">
        <v>38</v>
      </c>
      <c r="O23" s="7">
        <v>293081634</v>
      </c>
      <c r="P23" s="6">
        <v>170028873</v>
      </c>
      <c r="Q23" s="6">
        <v>3467</v>
      </c>
      <c r="R23" s="6">
        <v>10711443177</v>
      </c>
    </row>
    <row r="24" spans="2:18" s="1" customFormat="1" ht="18.2" customHeight="1" x14ac:dyDescent="0.2">
      <c r="B24" s="3" t="s">
        <v>42</v>
      </c>
      <c r="C24" s="3" t="s">
        <v>43</v>
      </c>
      <c r="D24" s="5">
        <v>0</v>
      </c>
      <c r="E24" s="5">
        <v>0</v>
      </c>
      <c r="F24" s="5">
        <v>0</v>
      </c>
      <c r="G24" s="5">
        <v>34765218</v>
      </c>
      <c r="H24" s="5">
        <v>840</v>
      </c>
      <c r="I24" s="5">
        <v>2052324832</v>
      </c>
      <c r="J24" s="5">
        <v>0</v>
      </c>
      <c r="K24" s="5">
        <v>0</v>
      </c>
      <c r="L24" s="5">
        <v>0</v>
      </c>
      <c r="M24" s="5">
        <v>377526</v>
      </c>
      <c r="N24" s="5">
        <v>10</v>
      </c>
      <c r="O24" s="5">
        <v>24117000</v>
      </c>
      <c r="P24" s="6">
        <v>35142744</v>
      </c>
      <c r="Q24" s="6">
        <v>850</v>
      </c>
      <c r="R24" s="6">
        <v>2076441832</v>
      </c>
    </row>
    <row r="25" spans="2:18" s="1" customFormat="1" ht="18.2" customHeight="1" x14ac:dyDescent="0.2">
      <c r="B25" s="3"/>
      <c r="C25" s="3" t="s">
        <v>44</v>
      </c>
      <c r="D25" s="7"/>
      <c r="E25" s="7"/>
      <c r="F25" s="7"/>
      <c r="G25" s="7">
        <v>9205543</v>
      </c>
      <c r="H25" s="7">
        <v>151</v>
      </c>
      <c r="I25" s="7">
        <v>636848526</v>
      </c>
      <c r="J25" s="7"/>
      <c r="K25" s="7"/>
      <c r="L25" s="7"/>
      <c r="M25" s="7">
        <v>162416</v>
      </c>
      <c r="N25" s="7">
        <v>4</v>
      </c>
      <c r="O25" s="7">
        <v>7340670</v>
      </c>
      <c r="P25" s="6">
        <v>9367959</v>
      </c>
      <c r="Q25" s="6">
        <v>155</v>
      </c>
      <c r="R25" s="6">
        <v>644189196</v>
      </c>
    </row>
    <row r="26" spans="2:18" s="1" customFormat="1" ht="25.15" customHeight="1" x14ac:dyDescent="0.15">
      <c r="B26" s="8"/>
      <c r="C26" s="4" t="s">
        <v>45</v>
      </c>
      <c r="D26" s="6">
        <f t="shared" ref="D26:Q26" si="0">SUM(D6:D25)</f>
        <v>80249448</v>
      </c>
      <c r="E26" s="6">
        <f t="shared" si="0"/>
        <v>8722</v>
      </c>
      <c r="F26" s="6">
        <f t="shared" si="0"/>
        <v>1916370613</v>
      </c>
      <c r="G26" s="6">
        <f t="shared" si="0"/>
        <v>7765813702</v>
      </c>
      <c r="H26" s="6">
        <f t="shared" si="0"/>
        <v>142365</v>
      </c>
      <c r="I26" s="6">
        <f t="shared" si="0"/>
        <v>437388821702</v>
      </c>
      <c r="J26" s="6">
        <f t="shared" si="0"/>
        <v>266561350</v>
      </c>
      <c r="K26" s="6">
        <f t="shared" si="0"/>
        <v>2387</v>
      </c>
      <c r="L26" s="6">
        <f t="shared" si="0"/>
        <v>2516939757</v>
      </c>
      <c r="M26" s="6">
        <f t="shared" si="0"/>
        <v>640802140</v>
      </c>
      <c r="N26" s="6">
        <f t="shared" si="0"/>
        <v>1767</v>
      </c>
      <c r="O26" s="6">
        <f t="shared" si="0"/>
        <v>75124319309</v>
      </c>
      <c r="P26" s="6">
        <f t="shared" si="0"/>
        <v>8753426640</v>
      </c>
      <c r="Q26" s="6">
        <f t="shared" si="0"/>
        <v>155241</v>
      </c>
      <c r="R26" s="6">
        <f>SUM(R6:R25)</f>
        <v>516946451381</v>
      </c>
    </row>
    <row r="27" spans="2:18" s="1" customFormat="1" ht="28.7" customHeight="1" x14ac:dyDescent="0.15"/>
  </sheetData>
  <mergeCells count="10">
    <mergeCell ref="J3:L3"/>
    <mergeCell ref="J4:L4"/>
    <mergeCell ref="M3:O3"/>
    <mergeCell ref="M4:O4"/>
    <mergeCell ref="P3:R4"/>
    <mergeCell ref="B1:E1"/>
    <mergeCell ref="D3:F3"/>
    <mergeCell ref="D4:F4"/>
    <mergeCell ref="G3:I3"/>
    <mergeCell ref="G4:I4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8"/>
  <sheetViews>
    <sheetView workbookViewId="0">
      <selection activeCell="M25" sqref="M25"/>
    </sheetView>
  </sheetViews>
  <sheetFormatPr baseColWidth="10" defaultRowHeight="15" x14ac:dyDescent="0.2"/>
  <cols>
    <col min="1" max="1" width="0.85546875" customWidth="1"/>
    <col min="2" max="2" width="3.140625" customWidth="1"/>
    <col min="3" max="3" width="20" customWidth="1"/>
    <col min="4" max="9" width="14.7109375" customWidth="1"/>
    <col min="10" max="11" width="0.28515625" customWidth="1"/>
    <col min="12" max="14" width="14.7109375" customWidth="1"/>
    <col min="15" max="15" width="4.7109375" customWidth="1"/>
  </cols>
  <sheetData>
    <row r="1" spans="2:14" s="1" customFormat="1" ht="31.9" customHeight="1" x14ac:dyDescent="0.25">
      <c r="B1" s="17" t="s">
        <v>58</v>
      </c>
      <c r="C1" s="17"/>
      <c r="D1" s="17"/>
      <c r="E1" s="17"/>
      <c r="F1" s="17"/>
    </row>
    <row r="2" spans="2:14" s="1" customFormat="1" ht="7.5" customHeight="1" x14ac:dyDescent="0.15"/>
    <row r="3" spans="2:14" s="1" customFormat="1" ht="40.5" customHeight="1" x14ac:dyDescent="0.2">
      <c r="B3" s="20" t="s">
        <v>60</v>
      </c>
      <c r="C3" s="20"/>
      <c r="D3" s="20"/>
      <c r="E3" s="20"/>
      <c r="F3" s="20"/>
      <c r="G3" s="20"/>
      <c r="H3" s="20"/>
    </row>
    <row r="4" spans="2:14" s="1" customFormat="1" ht="19.149999999999999" customHeight="1" x14ac:dyDescent="0.15"/>
    <row r="5" spans="2:14" s="1" customFormat="1" ht="18.2" customHeight="1" x14ac:dyDescent="0.2">
      <c r="B5" s="2"/>
      <c r="C5" s="2"/>
      <c r="D5" s="18" t="s">
        <v>53</v>
      </c>
      <c r="E5" s="18"/>
      <c r="F5" s="18"/>
      <c r="G5" s="18" t="s">
        <v>54</v>
      </c>
      <c r="H5" s="18"/>
      <c r="I5" s="18"/>
      <c r="J5" s="2"/>
      <c r="K5" s="2"/>
      <c r="L5" s="21" t="s">
        <v>57</v>
      </c>
      <c r="M5" s="22"/>
      <c r="N5" s="23"/>
    </row>
    <row r="6" spans="2:14" s="1" customFormat="1" ht="28.35" customHeight="1" x14ac:dyDescent="0.2">
      <c r="B6" s="2"/>
      <c r="C6" s="2"/>
      <c r="D6" s="9" t="s">
        <v>3</v>
      </c>
      <c r="E6" s="10" t="s">
        <v>55</v>
      </c>
      <c r="F6" s="10" t="s">
        <v>56</v>
      </c>
      <c r="G6" s="9" t="s">
        <v>3</v>
      </c>
      <c r="H6" s="10" t="s">
        <v>55</v>
      </c>
      <c r="I6" s="10" t="s">
        <v>56</v>
      </c>
      <c r="J6" s="2"/>
      <c r="K6" s="2"/>
      <c r="L6" s="9" t="s">
        <v>3</v>
      </c>
      <c r="M6" s="10" t="s">
        <v>55</v>
      </c>
      <c r="N6" s="10" t="s">
        <v>56</v>
      </c>
    </row>
    <row r="7" spans="2:14" s="1" customFormat="1" ht="18.2" customHeight="1" x14ac:dyDescent="0.2">
      <c r="B7" s="3" t="s">
        <v>6</v>
      </c>
      <c r="C7" s="3" t="s">
        <v>7</v>
      </c>
      <c r="D7" s="5">
        <v>585566504</v>
      </c>
      <c r="E7" s="5">
        <v>7056</v>
      </c>
      <c r="F7" s="5">
        <v>15964000297</v>
      </c>
      <c r="G7" s="5">
        <v>361988093</v>
      </c>
      <c r="H7" s="5">
        <v>7225</v>
      </c>
      <c r="I7" s="5">
        <v>18141377442</v>
      </c>
      <c r="J7" s="11" t="s">
        <v>6</v>
      </c>
      <c r="K7" s="11" t="s">
        <v>7</v>
      </c>
      <c r="L7" s="12">
        <v>-0.381815574273354</v>
      </c>
      <c r="M7" s="12">
        <v>2.3951247165532999E-2</v>
      </c>
      <c r="N7" s="12">
        <v>0.13639295317535</v>
      </c>
    </row>
    <row r="8" spans="2:14" s="1" customFormat="1" ht="18.2" customHeight="1" x14ac:dyDescent="0.2">
      <c r="B8" s="3" t="s">
        <v>8</v>
      </c>
      <c r="C8" s="3" t="s">
        <v>9</v>
      </c>
      <c r="D8" s="7">
        <v>806795936</v>
      </c>
      <c r="E8" s="7">
        <v>15516</v>
      </c>
      <c r="F8" s="7">
        <v>50388479683</v>
      </c>
      <c r="G8" s="7">
        <v>908254025</v>
      </c>
      <c r="H8" s="7">
        <v>17031</v>
      </c>
      <c r="I8" s="7">
        <v>62785104482</v>
      </c>
      <c r="J8" s="11" t="s">
        <v>8</v>
      </c>
      <c r="K8" s="11" t="s">
        <v>9</v>
      </c>
      <c r="L8" s="13">
        <v>0.125754338207276</v>
      </c>
      <c r="M8" s="13">
        <v>9.7641144624903295E-2</v>
      </c>
      <c r="N8" s="13">
        <v>0.24602101267965701</v>
      </c>
    </row>
    <row r="9" spans="2:14" s="1" customFormat="1" ht="18.2" customHeight="1" x14ac:dyDescent="0.2">
      <c r="B9" s="3" t="s">
        <v>10</v>
      </c>
      <c r="C9" s="3" t="s">
        <v>11</v>
      </c>
      <c r="D9" s="5">
        <v>1818493085</v>
      </c>
      <c r="E9" s="5">
        <v>34845</v>
      </c>
      <c r="F9" s="5">
        <v>120720464756</v>
      </c>
      <c r="G9" s="5">
        <v>2120786868</v>
      </c>
      <c r="H9" s="5">
        <v>32596</v>
      </c>
      <c r="I9" s="5">
        <v>135826756200</v>
      </c>
      <c r="J9" s="11" t="s">
        <v>10</v>
      </c>
      <c r="K9" s="11" t="s">
        <v>11</v>
      </c>
      <c r="L9" s="12">
        <v>0.16623312207975699</v>
      </c>
      <c r="M9" s="12">
        <v>-6.4542976036734104E-2</v>
      </c>
      <c r="N9" s="12">
        <v>0.12513447056829</v>
      </c>
    </row>
    <row r="10" spans="2:14" s="1" customFormat="1" ht="18.2" customHeight="1" x14ac:dyDescent="0.2">
      <c r="B10" s="3" t="s">
        <v>12</v>
      </c>
      <c r="C10" s="3" t="s">
        <v>13</v>
      </c>
      <c r="D10" s="7">
        <v>203972408</v>
      </c>
      <c r="E10" s="7">
        <v>4168</v>
      </c>
      <c r="F10" s="7">
        <v>8190254183</v>
      </c>
      <c r="G10" s="7">
        <v>229595988</v>
      </c>
      <c r="H10" s="7">
        <f>79226053-79221720+72</f>
        <v>4405</v>
      </c>
      <c r="I10" s="7">
        <f>9428289435-72+79221720</f>
        <v>9507511083</v>
      </c>
      <c r="J10" s="11" t="s">
        <v>12</v>
      </c>
      <c r="K10" s="11" t="s">
        <v>13</v>
      </c>
      <c r="L10" s="13">
        <v>0.125622775409898</v>
      </c>
      <c r="M10" s="13">
        <f>H10/E10-1</f>
        <v>5.6861804222648749E-2</v>
      </c>
      <c r="N10" s="13">
        <f>I10/F10-1</f>
        <v>0.16083223677406111</v>
      </c>
    </row>
    <row r="11" spans="2:14" s="1" customFormat="1" ht="18.2" customHeight="1" x14ac:dyDescent="0.2">
      <c r="B11" s="3" t="s">
        <v>14</v>
      </c>
      <c r="C11" s="3" t="s">
        <v>15</v>
      </c>
      <c r="D11" s="5">
        <v>198699836</v>
      </c>
      <c r="E11" s="5">
        <v>3828</v>
      </c>
      <c r="F11" s="5">
        <v>7962725608</v>
      </c>
      <c r="G11" s="5">
        <v>204172842</v>
      </c>
      <c r="H11" s="5">
        <v>3829</v>
      </c>
      <c r="I11" s="5">
        <v>8342343710</v>
      </c>
      <c r="J11" s="11" t="s">
        <v>14</v>
      </c>
      <c r="K11" s="11" t="s">
        <v>15</v>
      </c>
      <c r="L11" s="12">
        <v>2.7544089165730399E-2</v>
      </c>
      <c r="M11" s="12">
        <v>2.61233019853702E-4</v>
      </c>
      <c r="N11" s="12">
        <v>4.7674391996957097E-2</v>
      </c>
    </row>
    <row r="12" spans="2:14" s="1" customFormat="1" ht="18.2" customHeight="1" x14ac:dyDescent="0.2">
      <c r="B12" s="3" t="s">
        <v>16</v>
      </c>
      <c r="C12" s="3" t="s">
        <v>17</v>
      </c>
      <c r="D12" s="7">
        <v>384725380</v>
      </c>
      <c r="E12" s="7">
        <v>7869</v>
      </c>
      <c r="F12" s="7">
        <v>19364965402</v>
      </c>
      <c r="G12" s="7">
        <v>403731613</v>
      </c>
      <c r="H12" s="7">
        <v>8174</v>
      </c>
      <c r="I12" s="7">
        <v>21826892339</v>
      </c>
      <c r="J12" s="11" t="s">
        <v>16</v>
      </c>
      <c r="K12" s="11" t="s">
        <v>17</v>
      </c>
      <c r="L12" s="13">
        <v>4.9402077398689001E-2</v>
      </c>
      <c r="M12" s="13">
        <v>3.8759689922480703E-2</v>
      </c>
      <c r="N12" s="13">
        <v>0.127133040823596</v>
      </c>
    </row>
    <row r="13" spans="2:14" s="1" customFormat="1" ht="18.2" customHeight="1" x14ac:dyDescent="0.2">
      <c r="B13" s="3" t="s">
        <v>18</v>
      </c>
      <c r="C13" s="3" t="s">
        <v>19</v>
      </c>
      <c r="D13" s="5">
        <v>326957198</v>
      </c>
      <c r="E13" s="5">
        <v>7907</v>
      </c>
      <c r="F13" s="5">
        <v>17152648849</v>
      </c>
      <c r="G13" s="5">
        <v>337296203</v>
      </c>
      <c r="H13" s="5">
        <v>7842</v>
      </c>
      <c r="I13" s="5">
        <v>17547622962</v>
      </c>
      <c r="J13" s="11" t="s">
        <v>18</v>
      </c>
      <c r="K13" s="11" t="s">
        <v>19</v>
      </c>
      <c r="L13" s="12">
        <v>3.1621891376742303E-2</v>
      </c>
      <c r="M13" s="12">
        <v>-8.2205640571645401E-3</v>
      </c>
      <c r="N13" s="12">
        <v>2.3027003961724898E-2</v>
      </c>
    </row>
    <row r="14" spans="2:14" s="1" customFormat="1" ht="18.2" customHeight="1" x14ac:dyDescent="0.2">
      <c r="B14" s="3" t="s">
        <v>20</v>
      </c>
      <c r="C14" s="3" t="s">
        <v>21</v>
      </c>
      <c r="D14" s="7">
        <v>174383633</v>
      </c>
      <c r="E14" s="7">
        <v>3895</v>
      </c>
      <c r="F14" s="7">
        <v>7334347453</v>
      </c>
      <c r="G14" s="7">
        <v>174487943</v>
      </c>
      <c r="H14" s="7">
        <v>3863</v>
      </c>
      <c r="I14" s="7">
        <v>7783687759</v>
      </c>
      <c r="J14" s="11" t="s">
        <v>20</v>
      </c>
      <c r="K14" s="11" t="s">
        <v>21</v>
      </c>
      <c r="L14" s="13">
        <v>5.98163934341311E-4</v>
      </c>
      <c r="M14" s="13">
        <v>-8.2156611039794197E-3</v>
      </c>
      <c r="N14" s="13">
        <v>6.1265205784081699E-2</v>
      </c>
    </row>
    <row r="15" spans="2:14" s="1" customFormat="1" ht="18.2" customHeight="1" x14ac:dyDescent="0.2">
      <c r="B15" s="3" t="s">
        <v>22</v>
      </c>
      <c r="C15" s="3" t="s">
        <v>23</v>
      </c>
      <c r="D15" s="5">
        <v>118050501</v>
      </c>
      <c r="E15" s="5">
        <v>2256</v>
      </c>
      <c r="F15" s="5">
        <v>5109128047</v>
      </c>
      <c r="G15" s="5">
        <v>107029616</v>
      </c>
      <c r="H15" s="5">
        <v>2101</v>
      </c>
      <c r="I15" s="5">
        <v>4913921700</v>
      </c>
      <c r="J15" s="11" t="s">
        <v>22</v>
      </c>
      <c r="K15" s="11" t="s">
        <v>23</v>
      </c>
      <c r="L15" s="12">
        <v>-9.3357375925071207E-2</v>
      </c>
      <c r="M15" s="12">
        <v>-6.8705673758865299E-2</v>
      </c>
      <c r="N15" s="12">
        <v>-3.8207370260493298E-2</v>
      </c>
    </row>
    <row r="16" spans="2:14" s="1" customFormat="1" ht="18.2" customHeight="1" x14ac:dyDescent="0.2">
      <c r="B16" s="3" t="s">
        <v>24</v>
      </c>
      <c r="C16" s="3" t="s">
        <v>25</v>
      </c>
      <c r="D16" s="7">
        <v>244621912</v>
      </c>
      <c r="E16" s="7">
        <v>5093</v>
      </c>
      <c r="F16" s="7">
        <v>13688783456</v>
      </c>
      <c r="G16" s="7">
        <v>228925782</v>
      </c>
      <c r="H16" s="7">
        <v>5019</v>
      </c>
      <c r="I16" s="7">
        <v>13754588407</v>
      </c>
      <c r="J16" s="11" t="s">
        <v>24</v>
      </c>
      <c r="K16" s="11" t="s">
        <v>25</v>
      </c>
      <c r="L16" s="13">
        <v>-6.4164856989589694E-2</v>
      </c>
      <c r="M16" s="13">
        <v>-1.4529746711172201E-2</v>
      </c>
      <c r="N16" s="13">
        <v>4.8072168875721299E-3</v>
      </c>
    </row>
    <row r="17" spans="2:14" s="1" customFormat="1" ht="18.2" customHeight="1" x14ac:dyDescent="0.2">
      <c r="B17" s="3" t="s">
        <v>26</v>
      </c>
      <c r="C17" s="3" t="s">
        <v>27</v>
      </c>
      <c r="D17" s="5">
        <v>546875230</v>
      </c>
      <c r="E17" s="5">
        <v>10782</v>
      </c>
      <c r="F17" s="5">
        <v>30633795876</v>
      </c>
      <c r="G17" s="5">
        <v>503896634</v>
      </c>
      <c r="H17" s="5">
        <v>9902</v>
      </c>
      <c r="I17" s="5">
        <v>26869857151</v>
      </c>
      <c r="J17" s="11" t="s">
        <v>26</v>
      </c>
      <c r="K17" s="11" t="s">
        <v>27</v>
      </c>
      <c r="L17" s="12">
        <v>-7.85893996332582E-2</v>
      </c>
      <c r="M17" s="12">
        <v>-8.1617510665924695E-2</v>
      </c>
      <c r="N17" s="12">
        <v>-0.122868832195518</v>
      </c>
    </row>
    <row r="18" spans="2:14" s="1" customFormat="1" ht="18.2" customHeight="1" x14ac:dyDescent="0.2">
      <c r="B18" s="3" t="s">
        <v>28</v>
      </c>
      <c r="C18" s="3" t="s">
        <v>29</v>
      </c>
      <c r="D18" s="7">
        <v>790913475</v>
      </c>
      <c r="E18" s="7">
        <v>13132</v>
      </c>
      <c r="F18" s="7">
        <v>35980833933</v>
      </c>
      <c r="G18" s="7">
        <v>802711063</v>
      </c>
      <c r="H18" s="7">
        <v>13080</v>
      </c>
      <c r="I18" s="7">
        <v>37453570793</v>
      </c>
      <c r="J18" s="11" t="s">
        <v>28</v>
      </c>
      <c r="K18" s="11" t="s">
        <v>29</v>
      </c>
      <c r="L18" s="13">
        <v>1.4916407891520701E-2</v>
      </c>
      <c r="M18" s="13">
        <v>-3.9597928723728E-3</v>
      </c>
      <c r="N18" s="13">
        <v>4.0931148587116897E-2</v>
      </c>
    </row>
    <row r="19" spans="2:14" s="1" customFormat="1" ht="18.2" customHeight="1" x14ac:dyDescent="0.2">
      <c r="B19" s="3" t="s">
        <v>30</v>
      </c>
      <c r="C19" s="3" t="s">
        <v>31</v>
      </c>
      <c r="D19" s="5">
        <v>37482128</v>
      </c>
      <c r="E19" s="5">
        <v>1015</v>
      </c>
      <c r="F19" s="5">
        <v>2322084779</v>
      </c>
      <c r="G19" s="5">
        <v>40574478</v>
      </c>
      <c r="H19" s="5">
        <v>1096</v>
      </c>
      <c r="I19" s="5">
        <v>2746889513</v>
      </c>
      <c r="J19" s="11" t="s">
        <v>30</v>
      </c>
      <c r="K19" s="11" t="s">
        <v>31</v>
      </c>
      <c r="L19" s="12">
        <v>8.2501986013174197E-2</v>
      </c>
      <c r="M19" s="12">
        <v>7.98029556650246E-2</v>
      </c>
      <c r="N19" s="12">
        <v>0.18294109579536599</v>
      </c>
    </row>
    <row r="20" spans="2:14" s="1" customFormat="1" ht="18.2" customHeight="1" x14ac:dyDescent="0.2">
      <c r="B20" s="3" t="s">
        <v>32</v>
      </c>
      <c r="C20" s="3" t="s">
        <v>33</v>
      </c>
      <c r="D20" s="7">
        <v>153553192</v>
      </c>
      <c r="E20" s="7">
        <v>3559</v>
      </c>
      <c r="F20" s="7">
        <v>7990314074</v>
      </c>
      <c r="G20" s="7">
        <v>211205361</v>
      </c>
      <c r="H20" s="7">
        <v>4307</v>
      </c>
      <c r="I20" s="7">
        <v>10144653788</v>
      </c>
      <c r="J20" s="11" t="s">
        <v>32</v>
      </c>
      <c r="K20" s="11" t="s">
        <v>33</v>
      </c>
      <c r="L20" s="13">
        <v>0.37545405764016998</v>
      </c>
      <c r="M20" s="13">
        <v>0.21017139645968</v>
      </c>
      <c r="N20" s="13">
        <v>0.26961890284264201</v>
      </c>
    </row>
    <row r="21" spans="2:14" s="1" customFormat="1" ht="18.2" customHeight="1" x14ac:dyDescent="0.2">
      <c r="B21" s="3" t="s">
        <v>34</v>
      </c>
      <c r="C21" s="3" t="s">
        <v>35</v>
      </c>
      <c r="D21" s="5">
        <v>547971490</v>
      </c>
      <c r="E21" s="5">
        <v>9282</v>
      </c>
      <c r="F21" s="5">
        <v>26908962682</v>
      </c>
      <c r="G21" s="5">
        <v>598872696</v>
      </c>
      <c r="H21" s="5">
        <v>10065</v>
      </c>
      <c r="I21" s="5">
        <v>30577817932</v>
      </c>
      <c r="J21" s="11" t="s">
        <v>34</v>
      </c>
      <c r="K21" s="11" t="s">
        <v>35</v>
      </c>
      <c r="L21" s="12">
        <v>9.2890245074611397E-2</v>
      </c>
      <c r="M21" s="12">
        <v>8.4356819650937206E-2</v>
      </c>
      <c r="N21" s="12">
        <v>0.136343243452271</v>
      </c>
    </row>
    <row r="22" spans="2:14" s="1" customFormat="1" ht="18.2" customHeight="1" x14ac:dyDescent="0.2">
      <c r="B22" s="3" t="s">
        <v>36</v>
      </c>
      <c r="C22" s="3" t="s">
        <v>37</v>
      </c>
      <c r="D22" s="7">
        <v>129855926</v>
      </c>
      <c r="E22" s="7">
        <v>2804</v>
      </c>
      <c r="F22" s="7">
        <v>5544686773</v>
      </c>
      <c r="G22" s="7">
        <v>151917862</v>
      </c>
      <c r="H22" s="7">
        <v>3153</v>
      </c>
      <c r="I22" s="7">
        <v>6493766654</v>
      </c>
      <c r="J22" s="11" t="s">
        <v>36</v>
      </c>
      <c r="K22" s="11" t="s">
        <v>37</v>
      </c>
      <c r="L22" s="13">
        <v>0.16989548863561299</v>
      </c>
      <c r="M22" s="13">
        <v>0.12446504992867299</v>
      </c>
      <c r="N22" s="13">
        <v>0.17116925082613699</v>
      </c>
    </row>
    <row r="23" spans="2:14" s="1" customFormat="1" ht="18.2" customHeight="1" x14ac:dyDescent="0.2">
      <c r="B23" s="3" t="s">
        <v>38</v>
      </c>
      <c r="C23" s="3" t="s">
        <v>39</v>
      </c>
      <c r="D23" s="5">
        <v>133837585</v>
      </c>
      <c r="E23" s="5">
        <v>3486</v>
      </c>
      <c r="F23" s="5">
        <v>7396333872</v>
      </c>
      <c r="G23" s="5">
        <v>176131700</v>
      </c>
      <c r="H23" s="5">
        <v>4288</v>
      </c>
      <c r="I23" s="5">
        <v>9590561012</v>
      </c>
      <c r="J23" s="11" t="s">
        <v>38</v>
      </c>
      <c r="K23" s="11" t="s">
        <v>39</v>
      </c>
      <c r="L23" s="12">
        <v>0.31601074541205998</v>
      </c>
      <c r="M23" s="12">
        <v>0.23006310958118201</v>
      </c>
      <c r="N23" s="12">
        <v>0.29666415523866402</v>
      </c>
    </row>
    <row r="24" spans="2:14" s="1" customFormat="1" ht="18.2" customHeight="1" x14ac:dyDescent="0.2">
      <c r="B24" s="3" t="s">
        <v>40</v>
      </c>
      <c r="C24" s="3" t="s">
        <v>41</v>
      </c>
      <c r="D24" s="7">
        <v>156254763</v>
      </c>
      <c r="E24" s="7">
        <v>3436</v>
      </c>
      <c r="F24" s="7">
        <v>18307494294</v>
      </c>
      <c r="G24" s="7">
        <v>160264174</v>
      </c>
      <c r="H24" s="7">
        <v>3398</v>
      </c>
      <c r="I24" s="7">
        <v>10392725417</v>
      </c>
      <c r="J24" s="11" t="s">
        <v>40</v>
      </c>
      <c r="K24" s="11" t="s">
        <v>41</v>
      </c>
      <c r="L24" s="13">
        <v>2.5659448217907999E-2</v>
      </c>
      <c r="M24" s="13">
        <v>-1.10593713620489E-2</v>
      </c>
      <c r="N24" s="13">
        <v>-0.43232398436928299</v>
      </c>
    </row>
    <row r="25" spans="2:14" s="1" customFormat="1" ht="18.2" customHeight="1" x14ac:dyDescent="0.2">
      <c r="B25" s="3" t="s">
        <v>42</v>
      </c>
      <c r="C25" s="3" t="s">
        <v>43</v>
      </c>
      <c r="D25" s="5">
        <v>30670708</v>
      </c>
      <c r="E25" s="5">
        <v>726</v>
      </c>
      <c r="F25" s="5">
        <v>1698383454</v>
      </c>
      <c r="G25" s="5">
        <v>34765218</v>
      </c>
      <c r="H25" s="5">
        <v>840</v>
      </c>
      <c r="I25" s="5">
        <v>2052324832</v>
      </c>
      <c r="J25" s="11" t="s">
        <v>42</v>
      </c>
      <c r="K25" s="11" t="s">
        <v>43</v>
      </c>
      <c r="L25" s="12">
        <v>0.13349903758335199</v>
      </c>
      <c r="M25" s="12">
        <v>0.15702479338843001</v>
      </c>
      <c r="N25" s="12">
        <v>0.20839897913890101</v>
      </c>
    </row>
    <row r="26" spans="2:14" s="1" customFormat="1" ht="18.2" customHeight="1" x14ac:dyDescent="0.2">
      <c r="B26" s="3"/>
      <c r="C26" s="3" t="s">
        <v>44</v>
      </c>
      <c r="D26" s="7">
        <v>69117142</v>
      </c>
      <c r="E26" s="7">
        <v>1332</v>
      </c>
      <c r="F26" s="7">
        <v>3122919842</v>
      </c>
      <c r="G26" s="7">
        <v>9205543</v>
      </c>
      <c r="H26" s="7">
        <v>151</v>
      </c>
      <c r="I26" s="7">
        <v>636848526</v>
      </c>
      <c r="J26" s="11"/>
      <c r="K26" s="11" t="s">
        <v>44</v>
      </c>
      <c r="L26" s="13">
        <v>-0.86681244719291195</v>
      </c>
      <c r="M26" s="13">
        <v>-0.88663663663663705</v>
      </c>
      <c r="N26" s="13">
        <v>-0.79607272737677903</v>
      </c>
    </row>
    <row r="27" spans="2:14" s="1" customFormat="1" ht="18.2" customHeight="1" x14ac:dyDescent="0.2">
      <c r="B27" s="8"/>
      <c r="C27" s="4" t="s">
        <v>45</v>
      </c>
      <c r="D27" s="6">
        <v>7458798032</v>
      </c>
      <c r="E27" s="6">
        <v>141987</v>
      </c>
      <c r="F27" s="6">
        <v>405781607313</v>
      </c>
      <c r="G27" s="6">
        <f t="shared" ref="G27:H27" si="0">SUM(G7:G26)</f>
        <v>7765813702</v>
      </c>
      <c r="H27" s="6">
        <f t="shared" si="0"/>
        <v>142365</v>
      </c>
      <c r="I27" s="6">
        <f>SUM(I7:I26)</f>
        <v>437388821702</v>
      </c>
      <c r="J27" s="14"/>
      <c r="K27" s="15" t="s">
        <v>45</v>
      </c>
      <c r="L27" s="16">
        <v>4.1161547568767901E-2</v>
      </c>
      <c r="M27" s="13">
        <f>H27/E27-1</f>
        <v>2.6622155549451687E-3</v>
      </c>
      <c r="N27" s="13">
        <f>I27/F27-1</f>
        <v>7.7892180964771462E-2</v>
      </c>
    </row>
    <row r="28" spans="2:14" s="1" customFormat="1" ht="28.7" customHeight="1" x14ac:dyDescent="0.15"/>
  </sheetData>
  <mergeCells count="5">
    <mergeCell ref="L5:N5"/>
    <mergeCell ref="B1:F1"/>
    <mergeCell ref="D5:F5"/>
    <mergeCell ref="G5:I5"/>
    <mergeCell ref="B3:H3"/>
  </mergeCells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6"/>
  <sheetViews>
    <sheetView workbookViewId="0">
      <selection activeCell="H21" sqref="H21"/>
    </sheetView>
  </sheetViews>
  <sheetFormatPr baseColWidth="10" defaultRowHeight="15" x14ac:dyDescent="0.2"/>
  <cols>
    <col min="1" max="1" width="0.85546875" customWidth="1"/>
    <col min="2" max="2" width="3.140625" customWidth="1"/>
    <col min="3" max="3" width="20" customWidth="1"/>
    <col min="4" max="9" width="14.7109375" customWidth="1"/>
    <col min="10" max="10" width="4.7109375" customWidth="1"/>
  </cols>
  <sheetData>
    <row r="1" spans="2:9" s="1" customFormat="1" ht="31.9" customHeight="1" x14ac:dyDescent="0.25">
      <c r="B1" s="17" t="s">
        <v>59</v>
      </c>
      <c r="C1" s="17"/>
      <c r="D1" s="17"/>
      <c r="E1" s="17"/>
      <c r="F1" s="17"/>
    </row>
    <row r="2" spans="2:9" s="1" customFormat="1" ht="31.9" customHeight="1" x14ac:dyDescent="0.15"/>
    <row r="3" spans="2:9" s="1" customFormat="1" ht="18.2" customHeight="1" x14ac:dyDescent="0.2">
      <c r="B3" s="2"/>
      <c r="C3" s="2"/>
      <c r="D3" s="18" t="s">
        <v>53</v>
      </c>
      <c r="E3" s="18"/>
      <c r="F3" s="18"/>
      <c r="G3" s="18" t="s">
        <v>54</v>
      </c>
      <c r="H3" s="18"/>
      <c r="I3" s="18"/>
    </row>
    <row r="4" spans="2:9" s="1" customFormat="1" ht="28.35" customHeight="1" x14ac:dyDescent="0.2">
      <c r="B4" s="2"/>
      <c r="C4" s="2"/>
      <c r="D4" s="9" t="s">
        <v>3</v>
      </c>
      <c r="E4" s="10" t="s">
        <v>55</v>
      </c>
      <c r="F4" s="10" t="s">
        <v>56</v>
      </c>
      <c r="G4" s="9" t="s">
        <v>3</v>
      </c>
      <c r="H4" s="10" t="s">
        <v>55</v>
      </c>
      <c r="I4" s="10" t="s">
        <v>56</v>
      </c>
    </row>
    <row r="5" spans="2:9" s="1" customFormat="1" ht="18.2" customHeight="1" x14ac:dyDescent="0.2">
      <c r="B5" s="3" t="s">
        <v>6</v>
      </c>
      <c r="C5" s="3" t="s">
        <v>7</v>
      </c>
      <c r="D5" s="5">
        <v>64995643</v>
      </c>
      <c r="E5" s="5">
        <v>366</v>
      </c>
      <c r="F5" s="5">
        <v>934381990</v>
      </c>
      <c r="G5" s="5">
        <v>6903392</v>
      </c>
      <c r="H5" s="5">
        <v>330</v>
      </c>
      <c r="I5" s="5">
        <v>1006016735</v>
      </c>
    </row>
    <row r="6" spans="2:9" s="1" customFormat="1" ht="18.2" customHeight="1" x14ac:dyDescent="0.2">
      <c r="B6" s="3" t="s">
        <v>8</v>
      </c>
      <c r="C6" s="3" t="s">
        <v>9</v>
      </c>
      <c r="D6" s="7">
        <v>22842897</v>
      </c>
      <c r="E6" s="7">
        <v>972</v>
      </c>
      <c r="F6" s="7">
        <v>5785620122</v>
      </c>
      <c r="G6" s="7">
        <v>54500851</v>
      </c>
      <c r="H6" s="7">
        <v>1020</v>
      </c>
      <c r="I6" s="7">
        <v>9953144708</v>
      </c>
    </row>
    <row r="7" spans="2:9" s="1" customFormat="1" ht="18.2" customHeight="1" x14ac:dyDescent="0.2">
      <c r="B7" s="3" t="s">
        <v>10</v>
      </c>
      <c r="C7" s="3" t="s">
        <v>11</v>
      </c>
      <c r="D7" s="5">
        <v>23349002</v>
      </c>
      <c r="E7" s="5">
        <v>796</v>
      </c>
      <c r="F7" s="5">
        <v>5277756533</v>
      </c>
      <c r="G7" s="5">
        <v>20723219</v>
      </c>
      <c r="H7" s="5">
        <v>696</v>
      </c>
      <c r="I7" s="5">
        <v>5884559154</v>
      </c>
    </row>
    <row r="8" spans="2:9" s="1" customFormat="1" ht="18.2" customHeight="1" x14ac:dyDescent="0.2">
      <c r="B8" s="3" t="s">
        <v>12</v>
      </c>
      <c r="C8" s="3" t="s">
        <v>13</v>
      </c>
      <c r="D8" s="7">
        <v>8240253</v>
      </c>
      <c r="E8" s="7">
        <v>412</v>
      </c>
      <c r="F8" s="7">
        <v>731431877</v>
      </c>
      <c r="G8" s="7">
        <v>8583635</v>
      </c>
      <c r="H8" s="7">
        <v>411</v>
      </c>
      <c r="I8" s="7">
        <v>686694388</v>
      </c>
    </row>
    <row r="9" spans="2:9" s="1" customFormat="1" ht="18.2" customHeight="1" x14ac:dyDescent="0.2">
      <c r="B9" s="3" t="s">
        <v>14</v>
      </c>
      <c r="C9" s="3" t="s">
        <v>15</v>
      </c>
      <c r="D9" s="5">
        <v>9855987</v>
      </c>
      <c r="E9" s="5">
        <v>648</v>
      </c>
      <c r="F9" s="5">
        <v>1057266299</v>
      </c>
      <c r="G9" s="5">
        <v>10118244</v>
      </c>
      <c r="H9" s="5">
        <v>719</v>
      </c>
      <c r="I9" s="5">
        <v>1135081685</v>
      </c>
    </row>
    <row r="10" spans="2:9" s="1" customFormat="1" ht="18.2" customHeight="1" x14ac:dyDescent="0.2">
      <c r="B10" s="3" t="s">
        <v>16</v>
      </c>
      <c r="C10" s="3" t="s">
        <v>17</v>
      </c>
      <c r="D10" s="7">
        <v>5951062</v>
      </c>
      <c r="E10" s="7">
        <v>332</v>
      </c>
      <c r="F10" s="7">
        <v>670682396</v>
      </c>
      <c r="G10" s="7">
        <v>5695290</v>
      </c>
      <c r="H10" s="7">
        <v>348</v>
      </c>
      <c r="I10" s="7">
        <v>854195313</v>
      </c>
    </row>
    <row r="11" spans="2:9" s="1" customFormat="1" ht="18.2" customHeight="1" x14ac:dyDescent="0.2">
      <c r="B11" s="3" t="s">
        <v>18</v>
      </c>
      <c r="C11" s="3" t="s">
        <v>19</v>
      </c>
      <c r="D11" s="5">
        <v>5334267</v>
      </c>
      <c r="E11" s="5">
        <v>331</v>
      </c>
      <c r="F11" s="5">
        <v>838472463</v>
      </c>
      <c r="G11" s="5">
        <v>12208631</v>
      </c>
      <c r="H11" s="5">
        <v>275</v>
      </c>
      <c r="I11" s="5">
        <v>902202510</v>
      </c>
    </row>
    <row r="12" spans="2:9" s="1" customFormat="1" ht="18.2" customHeight="1" x14ac:dyDescent="0.2">
      <c r="B12" s="3" t="s">
        <v>20</v>
      </c>
      <c r="C12" s="3" t="s">
        <v>21</v>
      </c>
      <c r="D12" s="7">
        <v>4417169</v>
      </c>
      <c r="E12" s="7">
        <v>339</v>
      </c>
      <c r="F12" s="7">
        <v>562985879</v>
      </c>
      <c r="G12" s="7">
        <v>4803892</v>
      </c>
      <c r="H12" s="7">
        <v>363</v>
      </c>
      <c r="I12" s="7">
        <v>501526170</v>
      </c>
    </row>
    <row r="13" spans="2:9" s="1" customFormat="1" ht="18.2" customHeight="1" x14ac:dyDescent="0.2">
      <c r="B13" s="3" t="s">
        <v>22</v>
      </c>
      <c r="C13" s="3" t="s">
        <v>23</v>
      </c>
      <c r="D13" s="5">
        <v>4358341</v>
      </c>
      <c r="E13" s="5">
        <v>461</v>
      </c>
      <c r="F13" s="5">
        <v>670079523</v>
      </c>
      <c r="G13" s="5">
        <v>3635683</v>
      </c>
      <c r="H13" s="5">
        <v>297</v>
      </c>
      <c r="I13" s="5">
        <v>617130411</v>
      </c>
    </row>
    <row r="14" spans="2:9" s="1" customFormat="1" ht="18.2" customHeight="1" x14ac:dyDescent="0.2">
      <c r="B14" s="3" t="s">
        <v>24</v>
      </c>
      <c r="C14" s="3" t="s">
        <v>25</v>
      </c>
      <c r="D14" s="7">
        <v>13106491</v>
      </c>
      <c r="E14" s="7">
        <v>518</v>
      </c>
      <c r="F14" s="7">
        <v>1163823943</v>
      </c>
      <c r="G14" s="7">
        <v>10554011</v>
      </c>
      <c r="H14" s="7">
        <v>488</v>
      </c>
      <c r="I14" s="7">
        <v>1054440777</v>
      </c>
    </row>
    <row r="15" spans="2:9" s="1" customFormat="1" ht="18.2" customHeight="1" x14ac:dyDescent="0.2">
      <c r="B15" s="3" t="s">
        <v>26</v>
      </c>
      <c r="C15" s="3" t="s">
        <v>27</v>
      </c>
      <c r="D15" s="5">
        <v>13069755</v>
      </c>
      <c r="E15" s="5">
        <v>583</v>
      </c>
      <c r="F15" s="5">
        <v>2574545953</v>
      </c>
      <c r="G15" s="5">
        <v>49960403</v>
      </c>
      <c r="H15" s="5">
        <v>448</v>
      </c>
      <c r="I15" s="5">
        <v>3279092140</v>
      </c>
    </row>
    <row r="16" spans="2:9" s="1" customFormat="1" ht="18.2" customHeight="1" x14ac:dyDescent="0.2">
      <c r="B16" s="3" t="s">
        <v>28</v>
      </c>
      <c r="C16" s="3" t="s">
        <v>29</v>
      </c>
      <c r="D16" s="7">
        <v>32164464</v>
      </c>
      <c r="E16" s="7">
        <v>1596</v>
      </c>
      <c r="F16" s="7">
        <v>5520462888</v>
      </c>
      <c r="G16" s="7">
        <v>27054550</v>
      </c>
      <c r="H16" s="7">
        <v>1387</v>
      </c>
      <c r="I16" s="7">
        <v>5256857568</v>
      </c>
    </row>
    <row r="17" spans="2:9" s="1" customFormat="1" ht="18.2" customHeight="1" x14ac:dyDescent="0.2">
      <c r="B17" s="3" t="s">
        <v>30</v>
      </c>
      <c r="C17" s="3" t="s">
        <v>31</v>
      </c>
      <c r="D17" s="5">
        <v>6938194</v>
      </c>
      <c r="E17" s="5">
        <v>443</v>
      </c>
      <c r="F17" s="5">
        <v>820036406</v>
      </c>
      <c r="G17" s="5">
        <v>8579678</v>
      </c>
      <c r="H17" s="5">
        <v>567</v>
      </c>
      <c r="I17" s="5">
        <v>1160170265</v>
      </c>
    </row>
    <row r="18" spans="2:9" s="1" customFormat="1" ht="18.2" customHeight="1" x14ac:dyDescent="0.2">
      <c r="B18" s="3" t="s">
        <v>32</v>
      </c>
      <c r="C18" s="3" t="s">
        <v>33</v>
      </c>
      <c r="D18" s="7">
        <v>6382246</v>
      </c>
      <c r="E18" s="7">
        <v>465</v>
      </c>
      <c r="F18" s="7">
        <v>1055263767</v>
      </c>
      <c r="G18" s="7">
        <v>6990716</v>
      </c>
      <c r="H18" s="7">
        <v>480</v>
      </c>
      <c r="I18" s="7">
        <v>1013619210</v>
      </c>
    </row>
    <row r="19" spans="2:9" s="1" customFormat="1" ht="18.2" customHeight="1" x14ac:dyDescent="0.2">
      <c r="B19" s="3" t="s">
        <v>34</v>
      </c>
      <c r="C19" s="3" t="s">
        <v>35</v>
      </c>
      <c r="D19" s="5">
        <v>10357758</v>
      </c>
      <c r="E19" s="5">
        <v>509</v>
      </c>
      <c r="F19" s="5">
        <v>1468096235</v>
      </c>
      <c r="G19" s="5">
        <v>7621011</v>
      </c>
      <c r="H19" s="5">
        <v>446</v>
      </c>
      <c r="I19" s="5">
        <v>1353945868</v>
      </c>
    </row>
    <row r="20" spans="2:9" s="1" customFormat="1" ht="18.2" customHeight="1" x14ac:dyDescent="0.2">
      <c r="B20" s="3" t="s">
        <v>36</v>
      </c>
      <c r="C20" s="3" t="s">
        <v>37</v>
      </c>
      <c r="D20" s="7">
        <v>2384764</v>
      </c>
      <c r="E20" s="7">
        <v>121</v>
      </c>
      <c r="F20" s="7">
        <v>172617077</v>
      </c>
      <c r="G20" s="7">
        <v>8296563</v>
      </c>
      <c r="H20" s="7">
        <v>82</v>
      </c>
      <c r="I20" s="7">
        <v>125863006</v>
      </c>
    </row>
    <row r="21" spans="2:9" s="1" customFormat="1" ht="18.2" customHeight="1" x14ac:dyDescent="0.2">
      <c r="B21" s="3" t="s">
        <v>38</v>
      </c>
      <c r="C21" s="3" t="s">
        <v>39</v>
      </c>
      <c r="D21" s="5">
        <v>18505578</v>
      </c>
      <c r="E21" s="5">
        <v>1009</v>
      </c>
      <c r="F21" s="5">
        <v>4273661540</v>
      </c>
      <c r="G21" s="5">
        <v>23841770</v>
      </c>
      <c r="H21" s="5">
        <v>767</v>
      </c>
      <c r="I21" s="5">
        <v>1717484512</v>
      </c>
    </row>
    <row r="22" spans="2:9" s="1" customFormat="1" ht="18.2" customHeight="1" x14ac:dyDescent="0.2">
      <c r="B22" s="3" t="s">
        <v>40</v>
      </c>
      <c r="C22" s="3" t="s">
        <v>41</v>
      </c>
      <c r="D22" s="7">
        <v>6668663</v>
      </c>
      <c r="E22" s="7">
        <v>415</v>
      </c>
      <c r="F22" s="7">
        <v>1162601100</v>
      </c>
      <c r="G22" s="7">
        <v>7556679</v>
      </c>
      <c r="H22" s="7">
        <v>502</v>
      </c>
      <c r="I22" s="7">
        <v>1521597541</v>
      </c>
    </row>
    <row r="23" spans="2:9" s="1" customFormat="1" ht="18.2" customHeight="1" x14ac:dyDescent="0.2">
      <c r="B23" s="3" t="s">
        <v>42</v>
      </c>
      <c r="C23" s="3" t="s">
        <v>43</v>
      </c>
      <c r="D23" s="5">
        <v>5215993</v>
      </c>
      <c r="E23" s="5">
        <v>266</v>
      </c>
      <c r="F23" s="5">
        <v>311567104</v>
      </c>
      <c r="G23" s="5">
        <v>5825445</v>
      </c>
      <c r="H23" s="5">
        <v>294</v>
      </c>
      <c r="I23" s="5">
        <v>479502853</v>
      </c>
    </row>
    <row r="24" spans="2:9" s="1" customFormat="1" ht="18.2" customHeight="1" x14ac:dyDescent="0.2">
      <c r="B24" s="3"/>
      <c r="C24" s="3" t="s">
        <v>44</v>
      </c>
      <c r="D24" s="7">
        <v>1492230</v>
      </c>
      <c r="E24" s="7">
        <v>108</v>
      </c>
      <c r="F24" s="7">
        <v>209757361</v>
      </c>
      <c r="G24" s="7">
        <v>1267009</v>
      </c>
      <c r="H24" s="7">
        <v>87</v>
      </c>
      <c r="I24" s="7">
        <v>217426321</v>
      </c>
    </row>
    <row r="25" spans="2:9" s="1" customFormat="1" ht="18.2" customHeight="1" x14ac:dyDescent="0.15">
      <c r="B25" s="8"/>
      <c r="C25" s="4" t="s">
        <v>45</v>
      </c>
      <c r="D25" s="6">
        <v>265630757</v>
      </c>
      <c r="E25" s="6">
        <v>10690</v>
      </c>
      <c r="F25" s="6">
        <v>35261110456</v>
      </c>
      <c r="G25" s="6">
        <v>284720672</v>
      </c>
      <c r="H25" s="6">
        <v>10007</v>
      </c>
      <c r="I25" s="6">
        <v>38720551135</v>
      </c>
    </row>
    <row r="26" spans="2:9" s="1" customFormat="1" ht="28.7" customHeight="1" x14ac:dyDescent="0.15"/>
  </sheetData>
  <mergeCells count="3">
    <mergeCell ref="B1:F1"/>
    <mergeCell ref="D3:F3"/>
    <mergeCell ref="G3:I3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Totalt</vt:lpstr>
      <vt:lpstr>Eiendomsmeglingsforetak</vt:lpstr>
      <vt:lpstr>Bolig salg</vt:lpstr>
      <vt:lpstr>Advokater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Geir Haatveit</cp:lastModifiedBy>
  <dcterms:created xsi:type="dcterms:W3CDTF">2017-04-24T07:49:48Z</dcterms:created>
  <dcterms:modified xsi:type="dcterms:W3CDTF">2017-04-24T08:01:19Z</dcterms:modified>
</cp:coreProperties>
</file>